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a Padang\Pangkat\TPJA\Agustus 2022\"/>
    </mc:Choice>
  </mc:AlternateContent>
  <bookViews>
    <workbookView xWindow="0" yWindow="0" windowWidth="19200" windowHeight="6930" activeTab="4"/>
  </bookViews>
  <sheets>
    <sheet name="PERSYARATAN ADMINISTRASI 2020" sheetId="1" r:id="rId1"/>
    <sheet name="PAK" sheetId="2" r:id="rId2"/>
    <sheet name="DUPAK" sheetId="3" r:id="rId3"/>
    <sheet name="PENDIDIKAN" sheetId="4" r:id="rId4"/>
    <sheet name="PENELITIAN" sheetId="5" r:id="rId5"/>
    <sheet name="PENGABDIAN" sheetId="6" r:id="rId6"/>
    <sheet name="PENUNJANG" sheetId="7" r:id="rId7"/>
    <sheet name="Resume PENILAIAN TPJA UNAND " sheetId="8" r:id="rId8"/>
  </sheets>
  <externalReferences>
    <externalReference r:id="rId9"/>
  </externalReferenc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5" i="2" l="1"/>
  <c r="J37" i="8" l="1"/>
  <c r="J29" i="8"/>
  <c r="I152" i="3"/>
  <c r="I179" i="3"/>
  <c r="O852" i="5"/>
  <c r="N117" i="5"/>
  <c r="L22" i="6"/>
  <c r="L46" i="6"/>
  <c r="L45" i="6"/>
  <c r="L44" i="6"/>
  <c r="L42" i="6"/>
  <c r="L41" i="6"/>
  <c r="L40" i="6"/>
  <c r="L39" i="6"/>
  <c r="L38" i="6"/>
  <c r="L53" i="6"/>
  <c r="K27" i="4"/>
  <c r="K172" i="4"/>
  <c r="K191" i="4"/>
  <c r="I32" i="4"/>
  <c r="I39" i="4"/>
  <c r="I56" i="4"/>
  <c r="I55" i="4"/>
  <c r="I54" i="4"/>
  <c r="I38" i="4"/>
  <c r="I47" i="4"/>
  <c r="I48" i="4"/>
  <c r="K94" i="4"/>
  <c r="K93" i="4"/>
  <c r="K92" i="4"/>
  <c r="I94" i="4"/>
  <c r="K91" i="4"/>
  <c r="K90" i="4"/>
  <c r="K89" i="4"/>
  <c r="K88" i="4"/>
  <c r="K87" i="4"/>
  <c r="K103" i="4"/>
  <c r="I141" i="4"/>
  <c r="K139" i="4"/>
  <c r="K140" i="4"/>
  <c r="K167" i="4"/>
  <c r="K170" i="4"/>
  <c r="K247" i="4"/>
  <c r="I247" i="4"/>
  <c r="I333" i="4"/>
  <c r="K332" i="4"/>
  <c r="K331" i="4"/>
  <c r="K330" i="4"/>
  <c r="K329" i="4"/>
  <c r="K328" i="4"/>
  <c r="K327" i="4"/>
  <c r="K387" i="4"/>
  <c r="K386" i="4"/>
  <c r="K385" i="4"/>
  <c r="K384" i="4"/>
  <c r="K383" i="4"/>
  <c r="K382" i="4"/>
  <c r="K381" i="4"/>
  <c r="K380" i="4"/>
  <c r="N256" i="5"/>
  <c r="K333" i="4" l="1"/>
  <c r="N574" i="5"/>
  <c r="N565" i="5"/>
  <c r="N238" i="5" l="1"/>
  <c r="N477" i="5"/>
  <c r="N464" i="5"/>
  <c r="N451" i="5"/>
  <c r="N425" i="5"/>
  <c r="N438" i="5"/>
  <c r="N197" i="5"/>
  <c r="N177" i="5"/>
  <c r="N157" i="5"/>
  <c r="N137" i="5"/>
  <c r="N97" i="5"/>
  <c r="L41" i="8"/>
  <c r="J41" i="8"/>
  <c r="H41" i="8"/>
  <c r="F41" i="8"/>
  <c r="N39" i="8"/>
  <c r="F35" i="8"/>
  <c r="F31" i="8"/>
  <c r="D25" i="8"/>
  <c r="K24" i="8"/>
  <c r="K38" i="8" s="1"/>
  <c r="I24" i="8"/>
  <c r="I38" i="8" s="1"/>
  <c r="C24" i="8"/>
  <c r="C38" i="8" s="1"/>
  <c r="I16" i="8"/>
  <c r="I15" i="8"/>
  <c r="I14" i="8"/>
  <c r="I13" i="8"/>
  <c r="I12" i="8"/>
  <c r="J128" i="7"/>
  <c r="J123" i="7"/>
  <c r="J122" i="7"/>
  <c r="J121" i="7"/>
  <c r="O117" i="7"/>
  <c r="L95" i="7"/>
  <c r="L94" i="7"/>
  <c r="L93" i="7"/>
  <c r="L92" i="7"/>
  <c r="L91" i="7"/>
  <c r="L90" i="7"/>
  <c r="L89" i="7"/>
  <c r="L88" i="7"/>
  <c r="L84" i="7"/>
  <c r="L83" i="7"/>
  <c r="L82" i="7"/>
  <c r="L81" i="7"/>
  <c r="L80" i="7"/>
  <c r="L79" i="7"/>
  <c r="L78" i="7"/>
  <c r="L77" i="7"/>
  <c r="L76" i="7"/>
  <c r="L75" i="7"/>
  <c r="L74" i="7"/>
  <c r="L73" i="7"/>
  <c r="L72" i="7"/>
  <c r="L71" i="7"/>
  <c r="L70" i="7"/>
  <c r="L69" i="7"/>
  <c r="L68" i="7"/>
  <c r="L67" i="7"/>
  <c r="L66" i="7"/>
  <c r="L65" i="7"/>
  <c r="L64" i="7"/>
  <c r="L63" i="7"/>
  <c r="L62" i="7"/>
  <c r="L61" i="7"/>
  <c r="L60" i="7"/>
  <c r="L49" i="7"/>
  <c r="L47" i="7"/>
  <c r="L46" i="7"/>
  <c r="L27" i="7"/>
  <c r="L26" i="7"/>
  <c r="L23" i="7" s="1"/>
  <c r="I183" i="3" s="1"/>
  <c r="L24" i="8" s="1"/>
  <c r="G16" i="7"/>
  <c r="G15" i="7"/>
  <c r="G14" i="7"/>
  <c r="G9" i="7"/>
  <c r="G8" i="7"/>
  <c r="G7" i="7"/>
  <c r="G6" i="7"/>
  <c r="G5" i="7"/>
  <c r="J71" i="6"/>
  <c r="J66" i="6"/>
  <c r="J65" i="6"/>
  <c r="J64" i="6"/>
  <c r="O60" i="6"/>
  <c r="L43" i="6"/>
  <c r="L29" i="6"/>
  <c r="L25" i="6"/>
  <c r="G16" i="6"/>
  <c r="G15" i="6"/>
  <c r="G14" i="6"/>
  <c r="G9" i="6"/>
  <c r="G8" i="6"/>
  <c r="G7" i="6"/>
  <c r="G6" i="6"/>
  <c r="G5" i="6"/>
  <c r="J863" i="5"/>
  <c r="J858" i="5"/>
  <c r="J857" i="5"/>
  <c r="J856" i="5"/>
  <c r="N844" i="5"/>
  <c r="N843" i="5" s="1"/>
  <c r="N836" i="5"/>
  <c r="N835" i="5" s="1"/>
  <c r="N828" i="5"/>
  <c r="N827" i="5" s="1"/>
  <c r="N817" i="5"/>
  <c r="N816" i="5" s="1"/>
  <c r="N809" i="5"/>
  <c r="N808" i="5" s="1"/>
  <c r="N801" i="5"/>
  <c r="N800" i="5" s="1"/>
  <c r="N793" i="5"/>
  <c r="N792" i="5" s="1"/>
  <c r="N784" i="5"/>
  <c r="N783" i="5" s="1"/>
  <c r="N775" i="5"/>
  <c r="N774" i="5" s="1"/>
  <c r="N765" i="5"/>
  <c r="N757" i="5"/>
  <c r="N745" i="5"/>
  <c r="N735" i="5"/>
  <c r="N728" i="5"/>
  <c r="N723" i="5"/>
  <c r="N716" i="5"/>
  <c r="N710" i="5"/>
  <c r="N700" i="5"/>
  <c r="N691" i="5"/>
  <c r="N681" i="5"/>
  <c r="N672" i="5"/>
  <c r="N662" i="5"/>
  <c r="N654" i="5"/>
  <c r="N645" i="5"/>
  <c r="N637" i="5"/>
  <c r="N625" i="5"/>
  <c r="N615" i="5"/>
  <c r="N604" i="5"/>
  <c r="N594" i="5"/>
  <c r="N556" i="5"/>
  <c r="N543" i="5"/>
  <c r="N531" i="5"/>
  <c r="N517" i="5"/>
  <c r="N504" i="5"/>
  <c r="N375" i="5"/>
  <c r="N359" i="5"/>
  <c r="N342" i="5"/>
  <c r="N326" i="5"/>
  <c r="N309" i="5"/>
  <c r="N293" i="5"/>
  <c r="N274" i="5"/>
  <c r="N217" i="5"/>
  <c r="O217" i="5" s="1"/>
  <c r="N86" i="5"/>
  <c r="N77" i="5"/>
  <c r="N67" i="5"/>
  <c r="N58" i="5"/>
  <c r="N49" i="5"/>
  <c r="N42" i="5"/>
  <c r="N34" i="5"/>
  <c r="N27" i="5"/>
  <c r="I16" i="5"/>
  <c r="I15" i="5"/>
  <c r="I14" i="5"/>
  <c r="I9" i="5"/>
  <c r="I8" i="5"/>
  <c r="I7" i="5"/>
  <c r="I6" i="5"/>
  <c r="I5" i="5"/>
  <c r="I412" i="4"/>
  <c r="J70" i="6" s="1"/>
  <c r="N403" i="4"/>
  <c r="K395" i="4"/>
  <c r="I100" i="3" s="1"/>
  <c r="F36" i="8" s="1"/>
  <c r="K371" i="4"/>
  <c r="K342" i="4"/>
  <c r="I71" i="3" s="1"/>
  <c r="F29" i="8" s="1"/>
  <c r="I341" i="4"/>
  <c r="K340" i="4"/>
  <c r="K338" i="4"/>
  <c r="K337" i="4"/>
  <c r="K336" i="4"/>
  <c r="K335" i="4"/>
  <c r="I325" i="4"/>
  <c r="K324" i="4"/>
  <c r="K323" i="4"/>
  <c r="K322" i="4"/>
  <c r="K321" i="4"/>
  <c r="K320" i="4"/>
  <c r="I318" i="4"/>
  <c r="K316" i="4"/>
  <c r="K314" i="4"/>
  <c r="I312" i="4"/>
  <c r="K310" i="4"/>
  <c r="K308" i="4"/>
  <c r="K306" i="4"/>
  <c r="K304" i="4"/>
  <c r="I302" i="4"/>
  <c r="K301" i="4"/>
  <c r="K300" i="4"/>
  <c r="I297" i="4"/>
  <c r="K296" i="4"/>
  <c r="K295" i="4"/>
  <c r="K293" i="4"/>
  <c r="K292" i="4"/>
  <c r="I289" i="4"/>
  <c r="K288" i="4"/>
  <c r="K287" i="4"/>
  <c r="K286" i="4"/>
  <c r="K285" i="4"/>
  <c r="K283" i="4"/>
  <c r="I280" i="4"/>
  <c r="K279" i="4"/>
  <c r="K277" i="4"/>
  <c r="K276" i="4"/>
  <c r="K275" i="4"/>
  <c r="K274" i="4"/>
  <c r="K273" i="4"/>
  <c r="K272" i="4"/>
  <c r="I269" i="4"/>
  <c r="K268" i="4"/>
  <c r="K266" i="4"/>
  <c r="K264" i="4"/>
  <c r="K263" i="4"/>
  <c r="K262" i="4"/>
  <c r="K261" i="4"/>
  <c r="K260" i="4"/>
  <c r="K259" i="4"/>
  <c r="K258" i="4"/>
  <c r="K257" i="4"/>
  <c r="K253" i="4"/>
  <c r="I253" i="4"/>
  <c r="K239" i="4"/>
  <c r="I239" i="4"/>
  <c r="K234" i="4"/>
  <c r="I234" i="4"/>
  <c r="K225" i="4"/>
  <c r="I225" i="4"/>
  <c r="I220" i="4"/>
  <c r="K219" i="4"/>
  <c r="K217" i="4"/>
  <c r="I214" i="4"/>
  <c r="K213" i="4"/>
  <c r="K212" i="4"/>
  <c r="K211" i="4"/>
  <c r="K210" i="4"/>
  <c r="K207" i="4"/>
  <c r="I207" i="4"/>
  <c r="I200" i="4"/>
  <c r="K199" i="4"/>
  <c r="K198" i="4"/>
  <c r="K196" i="4"/>
  <c r="K194" i="4"/>
  <c r="I189" i="4"/>
  <c r="K188" i="4"/>
  <c r="K189" i="4" s="1"/>
  <c r="I186" i="4"/>
  <c r="K184" i="4"/>
  <c r="K186" i="4" s="1"/>
  <c r="I182" i="4"/>
  <c r="K181" i="4"/>
  <c r="K182" i="4" s="1"/>
  <c r="I179" i="4"/>
  <c r="K178" i="4"/>
  <c r="K177" i="4"/>
  <c r="I175" i="4"/>
  <c r="K174" i="4"/>
  <c r="K175" i="4" s="1"/>
  <c r="I171" i="4"/>
  <c r="K169" i="4"/>
  <c r="K166" i="4"/>
  <c r="K165" i="4"/>
  <c r="I163" i="4"/>
  <c r="K162" i="4"/>
  <c r="K161" i="4"/>
  <c r="I159" i="4"/>
  <c r="K158" i="4"/>
  <c r="K157" i="4"/>
  <c r="I155" i="4"/>
  <c r="K154" i="4"/>
  <c r="K153" i="4"/>
  <c r="I151" i="4"/>
  <c r="K150" i="4"/>
  <c r="K149" i="4"/>
  <c r="K148" i="4"/>
  <c r="K147" i="4"/>
  <c r="I145" i="4"/>
  <c r="K144" i="4"/>
  <c r="K143" i="4"/>
  <c r="K138" i="4"/>
  <c r="K137" i="4"/>
  <c r="K136" i="4"/>
  <c r="K135" i="4"/>
  <c r="K134" i="4"/>
  <c r="I132" i="4"/>
  <c r="K131" i="4"/>
  <c r="K130" i="4"/>
  <c r="K129" i="4"/>
  <c r="K128" i="4"/>
  <c r="K127" i="4"/>
  <c r="K126" i="4"/>
  <c r="K122" i="4"/>
  <c r="K120" i="4" s="1"/>
  <c r="I49" i="3" s="1"/>
  <c r="F26" i="8" s="1"/>
  <c r="K119" i="4"/>
  <c r="K117" i="4"/>
  <c r="K115" i="4"/>
  <c r="K113" i="4"/>
  <c r="K111" i="4"/>
  <c r="K109" i="4"/>
  <c r="K107" i="4"/>
  <c r="K105" i="4"/>
  <c r="I100" i="4"/>
  <c r="K99" i="4"/>
  <c r="K98" i="4"/>
  <c r="K97" i="4"/>
  <c r="K96" i="4"/>
  <c r="I85" i="4"/>
  <c r="K84" i="4"/>
  <c r="K83" i="4"/>
  <c r="K82" i="4"/>
  <c r="K81" i="4"/>
  <c r="I79" i="4"/>
  <c r="K78" i="4"/>
  <c r="K77" i="4"/>
  <c r="K76" i="4"/>
  <c r="K75" i="4"/>
  <c r="K74" i="4"/>
  <c r="K73" i="4"/>
  <c r="I71" i="4"/>
  <c r="K70" i="4"/>
  <c r="K69" i="4"/>
  <c r="K68" i="4"/>
  <c r="I66" i="4"/>
  <c r="K65" i="4"/>
  <c r="K64" i="4"/>
  <c r="K63" i="4"/>
  <c r="K62" i="4"/>
  <c r="K61" i="4"/>
  <c r="K60" i="4"/>
  <c r="K57" i="4"/>
  <c r="K56" i="4"/>
  <c r="K55" i="4"/>
  <c r="K54" i="4"/>
  <c r="K53" i="4"/>
  <c r="I52" i="4"/>
  <c r="K52" i="4" s="1"/>
  <c r="I50" i="4"/>
  <c r="K49" i="4"/>
  <c r="K48" i="4"/>
  <c r="K47" i="4"/>
  <c r="K46" i="4"/>
  <c r="K45" i="4"/>
  <c r="I43" i="4"/>
  <c r="K42" i="4"/>
  <c r="K41" i="4"/>
  <c r="K40" i="4"/>
  <c r="K39" i="4"/>
  <c r="K38" i="4"/>
  <c r="K37" i="4"/>
  <c r="I35" i="4"/>
  <c r="K34" i="4"/>
  <c r="K33" i="4"/>
  <c r="K32" i="4"/>
  <c r="K31" i="4"/>
  <c r="K30" i="4"/>
  <c r="K24" i="4"/>
  <c r="K23" i="4" s="1"/>
  <c r="F13" i="4"/>
  <c r="G13" i="7" s="1"/>
  <c r="D239" i="3"/>
  <c r="I238" i="3"/>
  <c r="C238" i="3"/>
  <c r="I236" i="3"/>
  <c r="L33" i="8" s="1"/>
  <c r="I232" i="3"/>
  <c r="L32" i="8" s="1"/>
  <c r="I228" i="3"/>
  <c r="L31" i="8" s="1"/>
  <c r="I219" i="3"/>
  <c r="L30" i="8" s="1"/>
  <c r="I209" i="3"/>
  <c r="L28" i="8" s="1"/>
  <c r="I202" i="3"/>
  <c r="L27" i="8" s="1"/>
  <c r="I186" i="3"/>
  <c r="L25" i="8" s="1"/>
  <c r="H182" i="3"/>
  <c r="H240" i="3" s="1"/>
  <c r="I177" i="3"/>
  <c r="J28" i="8" s="1"/>
  <c r="I173" i="3"/>
  <c r="J27" i="8" s="1"/>
  <c r="I155" i="3"/>
  <c r="J25" i="8" s="1"/>
  <c r="I153" i="3"/>
  <c r="J24" i="8" s="1"/>
  <c r="H152" i="3"/>
  <c r="H108" i="3"/>
  <c r="G24" i="8" s="1"/>
  <c r="G38" i="8" s="1"/>
  <c r="I92" i="3"/>
  <c r="I89" i="3"/>
  <c r="F34" i="8" s="1"/>
  <c r="I78" i="3"/>
  <c r="I75" i="3"/>
  <c r="F32" i="8" s="1"/>
  <c r="I73" i="3"/>
  <c r="F30" i="8" s="1"/>
  <c r="H44" i="3"/>
  <c r="E24" i="8" s="1"/>
  <c r="E38" i="8" s="1"/>
  <c r="H38" i="3"/>
  <c r="H31" i="3"/>
  <c r="H28" i="3"/>
  <c r="H27" i="3"/>
  <c r="H26" i="3"/>
  <c r="H25" i="3"/>
  <c r="H24" i="3"/>
  <c r="H23" i="3"/>
  <c r="H22" i="3"/>
  <c r="H21" i="3"/>
  <c r="F12" i="4" s="1"/>
  <c r="G12" i="7" s="1"/>
  <c r="H19" i="3"/>
  <c r="C42" i="2"/>
  <c r="F28" i="2"/>
  <c r="F29" i="2" s="1"/>
  <c r="E45" i="1"/>
  <c r="E36" i="1"/>
  <c r="H181" i="3" l="1"/>
  <c r="L56" i="7"/>
  <c r="I212" i="3" s="1"/>
  <c r="L29" i="8" s="1"/>
  <c r="L37" i="8" s="1"/>
  <c r="L40" i="8" s="1"/>
  <c r="L35" i="7"/>
  <c r="I193" i="3" s="1"/>
  <c r="L26" i="8" s="1"/>
  <c r="L33" i="6"/>
  <c r="L28" i="6" s="1"/>
  <c r="G24" i="2" s="1"/>
  <c r="I80" i="3"/>
  <c r="F33" i="8" s="1"/>
  <c r="K141" i="4"/>
  <c r="K171" i="4"/>
  <c r="K341" i="4"/>
  <c r="K179" i="4"/>
  <c r="K318" i="4"/>
  <c r="K101" i="4"/>
  <c r="I47" i="3" s="1"/>
  <c r="F25" i="8" s="1"/>
  <c r="K220" i="4"/>
  <c r="K151" i="4"/>
  <c r="K159" i="4"/>
  <c r="K66" i="4"/>
  <c r="K85" i="4"/>
  <c r="K145" i="4"/>
  <c r="K79" i="4"/>
  <c r="K132" i="4"/>
  <c r="K214" i="4"/>
  <c r="K269" i="4"/>
  <c r="K325" i="4"/>
  <c r="K50" i="4"/>
  <c r="K163" i="4"/>
  <c r="K200" i="4"/>
  <c r="J862" i="5"/>
  <c r="K43" i="4"/>
  <c r="K35" i="4"/>
  <c r="I58" i="4"/>
  <c r="K71" i="4"/>
  <c r="K155" i="4"/>
  <c r="K280" i="4"/>
  <c r="K289" i="4"/>
  <c r="K297" i="4"/>
  <c r="K302" i="4"/>
  <c r="K312" i="4"/>
  <c r="K100" i="4"/>
  <c r="K58" i="4"/>
  <c r="N325" i="5"/>
  <c r="N424" i="5"/>
  <c r="N57" i="5"/>
  <c r="N593" i="5"/>
  <c r="N26" i="5"/>
  <c r="N292" i="5"/>
  <c r="N690" i="5"/>
  <c r="N755" i="5"/>
  <c r="I143" i="3" s="1"/>
  <c r="H26" i="8" s="1"/>
  <c r="N530" i="5"/>
  <c r="N41" i="5"/>
  <c r="N503" i="5"/>
  <c r="N358" i="5"/>
  <c r="N614" i="5"/>
  <c r="N391" i="5"/>
  <c r="N555" i="5"/>
  <c r="N709" i="5"/>
  <c r="N96" i="5"/>
  <c r="N237" i="5"/>
  <c r="N733" i="5"/>
  <c r="I141" i="3" s="1"/>
  <c r="H25" i="8" s="1"/>
  <c r="N636" i="5"/>
  <c r="N76" i="5"/>
  <c r="N653" i="5"/>
  <c r="N671" i="5"/>
  <c r="N722" i="5"/>
  <c r="N826" i="5"/>
  <c r="I148" i="3" s="1"/>
  <c r="H28" i="8" s="1"/>
  <c r="I38" i="3"/>
  <c r="J38" i="3" s="1"/>
  <c r="G20" i="2"/>
  <c r="K22" i="4"/>
  <c r="M38" i="8"/>
  <c r="M41" i="8" s="1"/>
  <c r="N773" i="5"/>
  <c r="I145" i="3" s="1"/>
  <c r="H27" i="8" s="1"/>
  <c r="I12" i="5"/>
  <c r="G12" i="6"/>
  <c r="J127" i="7"/>
  <c r="I13" i="5"/>
  <c r="G13" i="6"/>
  <c r="N670" i="5" l="1"/>
  <c r="I182" i="3"/>
  <c r="J182" i="3" s="1"/>
  <c r="J240" i="3" s="1"/>
  <c r="L22" i="7"/>
  <c r="G27" i="2" s="1"/>
  <c r="G28" i="2" s="1"/>
  <c r="L117" i="7"/>
  <c r="I162" i="3"/>
  <c r="K28" i="4"/>
  <c r="K254" i="4"/>
  <c r="K190" i="4" s="1"/>
  <c r="I68" i="3" s="1"/>
  <c r="F28" i="8" s="1"/>
  <c r="K124" i="4"/>
  <c r="N592" i="5"/>
  <c r="N56" i="5"/>
  <c r="N25" i="5"/>
  <c r="N95" i="5"/>
  <c r="N423" i="5"/>
  <c r="N635" i="5"/>
  <c r="H24" i="2"/>
  <c r="L60" i="6"/>
  <c r="H20" i="2"/>
  <c r="D24" i="8"/>
  <c r="D37" i="8" s="1"/>
  <c r="I240" i="3"/>
  <c r="H27" i="2" l="1"/>
  <c r="H28" i="2" s="1"/>
  <c r="J26" i="8"/>
  <c r="J40" i="8" s="1"/>
  <c r="J152" i="3"/>
  <c r="K123" i="4"/>
  <c r="I57" i="3" s="1"/>
  <c r="F27" i="8" s="1"/>
  <c r="I45" i="3"/>
  <c r="N24" i="5"/>
  <c r="N422" i="5"/>
  <c r="D40" i="8"/>
  <c r="K403" i="4" l="1"/>
  <c r="I44" i="3"/>
  <c r="J44" i="3" s="1"/>
  <c r="F24" i="8"/>
  <c r="F37" i="8" s="1"/>
  <c r="F40" i="8" s="1"/>
  <c r="N23" i="5"/>
  <c r="I109" i="3" s="1"/>
  <c r="I108" i="3" s="1"/>
  <c r="N22" i="5" l="1"/>
  <c r="G23" i="2" s="1"/>
  <c r="G25" i="2" s="1"/>
  <c r="G22" i="2"/>
  <c r="H22" i="2" s="1"/>
  <c r="H24" i="8"/>
  <c r="H37" i="8" s="1"/>
  <c r="N37" i="8" s="1"/>
  <c r="J108" i="3"/>
  <c r="J181" i="3" s="1"/>
  <c r="I181" i="3"/>
  <c r="H23" i="2" l="1"/>
  <c r="N852" i="5"/>
  <c r="H40" i="8"/>
  <c r="N40" i="8" s="1"/>
  <c r="G29" i="2"/>
  <c r="H25" i="2"/>
  <c r="H29" i="2" s="1"/>
</calcChain>
</file>

<file path=xl/sharedStrings.xml><?xml version="1.0" encoding="utf-8"?>
<sst xmlns="http://schemas.openxmlformats.org/spreadsheetml/2006/main" count="5155" uniqueCount="1593">
  <si>
    <t>PERSYARATAN ADMINSITRASI (FORMAT PDF UKURAN FILE MAKSIMAL 2 MB)</t>
  </si>
  <si>
    <t>A. Persyaratan Umum</t>
  </si>
  <si>
    <t>No.</t>
  </si>
  <si>
    <t>Jenis Dokumen</t>
  </si>
  <si>
    <t>URL Dokumen</t>
  </si>
  <si>
    <t>Petunjuk Pengisian</t>
  </si>
  <si>
    <t>SCAN Ijazah Terakhir, Sertifikat Akreditasi Prodi (Khusus S3 lulusan Dalam Negeri), dan Penyetaraan Ijazah (untuk lulusan Luar Negeri)</t>
  </si>
  <si>
    <t>Dokumen disusun sesuai urutan dalam bentuk 1 (satu) file dengan format PDF dan  URL Dokumen direct link ke https://drive.google.com/</t>
  </si>
  <si>
    <t>SCAN Surat Keputusan Pemberian Tugas Belajar/Izin Belajar (Bila Mengusulkan Ijazah Baru)</t>
  </si>
  <si>
    <t>Dokumen dalam bentuk 1 (satu) file dengan format PDF dan URL Dokumen direct link ke https://drive.google.com/</t>
  </si>
  <si>
    <t>SCAN Surat Keputusan Pengaktifan Kembali (Bila Tugas Belajar)</t>
  </si>
  <si>
    <t>PDF Ringkasan (dilengkapi dengan cover, lembar pengesahan, daftar isi) Disertasi/Thesis (sesuai pendidikan terakhir)</t>
  </si>
  <si>
    <t>SCAN Penetapan Angka Kredit Terakhir</t>
  </si>
  <si>
    <t>SCAN SK Jabatan Terakhir</t>
  </si>
  <si>
    <t>SCAN SK Pangkat Terakhir</t>
  </si>
  <si>
    <t xml:space="preserve"> SCAN PPKP (DP3) 2 Tahun Terakhir</t>
  </si>
  <si>
    <t>SCAN Persetujuan/Pertimbangan Senat Fakultas</t>
  </si>
  <si>
    <t>SCAN Daftar Hadir Anggota Senat Fakultas</t>
  </si>
  <si>
    <t>SCAN Surat Pernyataan Pengesahan Hasil Validasi Karya Ilmiah dari Dekan</t>
  </si>
  <si>
    <t>SCAN Surat Pernyataan Keabsahan Karya Ilmiah</t>
  </si>
  <si>
    <t>Dokumen dalam bentuk 1 (satu) file dengan format PDF yang telah ditandatangan diatas materai Rp. 6.000,- dan URL Dokumen direct link ke https://drive.google.com/</t>
  </si>
  <si>
    <t>SCAN Sertifikat Pendidik (Serdos)</t>
  </si>
  <si>
    <t>SCAN SK Pengangkatan Pertama dalam Jabatan Asisten Ahli</t>
  </si>
  <si>
    <t>B. Persyaratan Khusus</t>
  </si>
  <si>
    <t>Deskripsi</t>
  </si>
  <si>
    <t>Kuantitas/ Angka Kredit</t>
  </si>
  <si>
    <t>Usulan Kenaikan Jabatan Akademik ke Profesor</t>
  </si>
  <si>
    <t>Deskripsi berisi informasi/penjelasan secara kuantitas atau keterangan tambahan dari masing-masing kegiatan yang diajukan.</t>
  </si>
  <si>
    <t>a.</t>
  </si>
  <si>
    <t>Bukti pernah mendapatkan hibah penelitian kompetitif/penugasan tingkat daerah/nasional/kementerian/internasional/korporasi, atau kompetitif internal Perguruan Tinggi (sebagai ketua); atau</t>
  </si>
  <si>
    <t>Dokumen disusun sesuai urutan tahun kegiatan dalam bentuk 1 (satu) file dengan format PDF dan  URL Dokumen direct link ke https://drive.google.com/</t>
  </si>
  <si>
    <t>b.</t>
  </si>
  <si>
    <t>Bukti pernah membimbing/membantu membimbing program doktor; atau</t>
  </si>
  <si>
    <t>c.</t>
  </si>
  <si>
    <t xml:space="preserve">Bukti pernah menguji sekurang-kurangnya 3 (tiga) mahasiswa program doktor (baik di perguruan tinggi sendiri maupun perguruan tinggi lain); atau  </t>
  </si>
  <si>
    <t>d.</t>
  </si>
  <si>
    <t>Bukti sebagai reviewer sekurang-kurangnya pada 2 (dua) jurnal internasional bereputasi yang berbeda.</t>
  </si>
  <si>
    <t>Usulan Kenaikan Jabatan Akademik ke Lektor Kepala dengan masa kerja kurang 8 (delapan) tahun sejak pengangkatan pertama dalam jabatan Asisten Ahli</t>
  </si>
  <si>
    <r>
      <rPr>
        <sz val="11"/>
        <color theme="1"/>
        <rFont val="Bookman Old Style"/>
        <charset val="134"/>
      </rPr>
      <t xml:space="preserve">Melampirkan bukti  proses  pembimbingan  </t>
    </r>
    <r>
      <rPr>
        <b/>
        <sz val="11"/>
        <color theme="1"/>
        <rFont val="Bookman Old Style"/>
        <charset val="134"/>
      </rPr>
      <t xml:space="preserve">paling  sedikit  setara  40  (empat  puluh)  </t>
    </r>
    <r>
      <rPr>
        <sz val="11"/>
        <color theme="1"/>
        <rFont val="Bookman Old Style"/>
        <charset val="134"/>
      </rPr>
      <t>angka kredit  yang  berasal dari :</t>
    </r>
  </si>
  <si>
    <t>Membimbing Skripsi/Tugas Akhir</t>
  </si>
  <si>
    <t>Dokumen disusun sesuai urutan tanggal kegiatan dalam bentuk 1 (satu) file dengan format PDF dan  URL Dokumen direct link ke https://drive.google.com/</t>
  </si>
  <si>
    <t>Membimbing Tesis/Disertasi</t>
  </si>
  <si>
    <t>Membimbing KKN</t>
  </si>
  <si>
    <t>Membimbing PKL</t>
  </si>
  <si>
    <t>e.</t>
  </si>
  <si>
    <t>Membimbing KKL</t>
  </si>
  <si>
    <t>f.</t>
  </si>
  <si>
    <t>Membimbing Kegiatan Mahasiswa</t>
  </si>
  <si>
    <t>Jumlah</t>
  </si>
  <si>
    <t>Usulan Kenaikan Jabatan Akademik dari Lektor Kepala ke Profesor dengan masa kerja 10 (sepuluh) sampai 20 (dua puluh) tahun</t>
  </si>
  <si>
    <r>
      <rPr>
        <sz val="11"/>
        <color theme="1"/>
        <rFont val="Bookman Old Style"/>
        <charset val="134"/>
      </rPr>
      <t xml:space="preserve">Melampirkan  bukti  proses  pembimbingan  </t>
    </r>
    <r>
      <rPr>
        <b/>
        <sz val="11"/>
        <color theme="1"/>
        <rFont val="Bookman Old Style"/>
        <charset val="134"/>
      </rPr>
      <t xml:space="preserve">paling  sedikit  setara  80 (delapan puluh) </t>
    </r>
    <r>
      <rPr>
        <sz val="11"/>
        <color theme="1"/>
        <rFont val="Bookman Old Style"/>
        <charset val="134"/>
      </rPr>
      <t>angka kredit yang berasal dari:</t>
    </r>
  </si>
  <si>
    <t>PENETAPAN ANGKA KREDIT</t>
  </si>
  <si>
    <t>I.</t>
  </si>
  <si>
    <t>KETERANGAN PERORANGAN</t>
  </si>
  <si>
    <t>Nama</t>
  </si>
  <si>
    <t>Dr. Admi Nazra</t>
  </si>
  <si>
    <t>N I P dan NIDN/NIDK</t>
  </si>
  <si>
    <t>197303301999031008 / 0030037304</t>
  </si>
  <si>
    <t>Nomor Seri Karpeg</t>
  </si>
  <si>
    <t>J 186213</t>
  </si>
  <si>
    <t>Pangkat dan Golongan Ruang/TMT</t>
  </si>
  <si>
    <t>Tempat dan Tanggal Lahir</t>
  </si>
  <si>
    <t>Induring, 30 Maret 1973</t>
  </si>
  <si>
    <t>Jenis Kelamin</t>
  </si>
  <si>
    <t>Laki-Laki</t>
  </si>
  <si>
    <t>Pendidikan Terakhir</t>
  </si>
  <si>
    <t>Doktor (S3) tahun 2011</t>
  </si>
  <si>
    <t>Jabatan Fungsional/TMT</t>
  </si>
  <si>
    <t>Lektor Kepala / 1 September 2017</t>
  </si>
  <si>
    <t>Masa Kerja</t>
  </si>
  <si>
    <t>Lama</t>
  </si>
  <si>
    <t>16 tahun 1 bulan</t>
  </si>
  <si>
    <t>Baru</t>
  </si>
  <si>
    <t>18 tahun 6 bulan</t>
  </si>
  <si>
    <t>Unit Kerja</t>
  </si>
  <si>
    <t>Fakultas MIPA Universitas Andalas</t>
  </si>
  <si>
    <t xml:space="preserve">II. </t>
  </si>
  <si>
    <t>LAMA</t>
  </si>
  <si>
    <t>BARU</t>
  </si>
  <si>
    <t>JUMLAH</t>
  </si>
  <si>
    <t>UNSUR UTAMA</t>
  </si>
  <si>
    <t>A.</t>
  </si>
  <si>
    <t>Pendidikan</t>
  </si>
  <si>
    <t>Pendidikan Sekolah</t>
  </si>
  <si>
    <t>B.</t>
  </si>
  <si>
    <t>Pelaksanaan pendidikan</t>
  </si>
  <si>
    <t>C.</t>
  </si>
  <si>
    <t>Pelaksanaan penelitian</t>
  </si>
  <si>
    <t>D.</t>
  </si>
  <si>
    <t>Pelaksanaan pengabdian kepada masyarakat</t>
  </si>
  <si>
    <t>Jumlah Unsur Utama</t>
  </si>
  <si>
    <t>UNSUR PENUNJANG</t>
  </si>
  <si>
    <t>Penunjang tugas Dosen</t>
  </si>
  <si>
    <t>Jumlah Unsur Penunjang</t>
  </si>
  <si>
    <t>JUMLAH UNSUR UTAMA DAN UNSUR PENUNJANG</t>
  </si>
  <si>
    <t>III</t>
  </si>
  <si>
    <t>Ditetapkan di : Padang</t>
  </si>
  <si>
    <t xml:space="preserve">pada tanggal : </t>
  </si>
  <si>
    <t>Rektor Universitas Andalas</t>
  </si>
  <si>
    <t>Prof. Dr. Yuliandri, SH. MH.</t>
  </si>
  <si>
    <t>NIP. 196207181988111001</t>
  </si>
  <si>
    <t xml:space="preserve">Kepada </t>
  </si>
  <si>
    <t>:</t>
  </si>
  <si>
    <t xml:space="preserve">NIP. </t>
  </si>
  <si>
    <t xml:space="preserve">Alamat </t>
  </si>
  <si>
    <t>Fakultas Matematika dan Ilmu Pengetahuan Alam</t>
  </si>
  <si>
    <t>Kampus Universitas Andalas Limau Manis Padang</t>
  </si>
  <si>
    <t>Tembusan disampaikan dengan hormat kepada :</t>
  </si>
  <si>
    <t>1. Pimpinan Unit Kerja Dosen yang bersangkutan</t>
  </si>
  <si>
    <t>2. Kepala Badan Kepegawaian Negara</t>
  </si>
  <si>
    <t>3. Sekretaris Tim Penilai yang bersangkutan</t>
  </si>
  <si>
    <t>4. Pertinggal pada pejabat yang menetapkan angka kredit tersebut</t>
  </si>
  <si>
    <t>SALINAN</t>
  </si>
  <si>
    <t>LAMPIRAN III</t>
  </si>
  <si>
    <t xml:space="preserve">PERATURAN BERSAMA </t>
  </si>
  <si>
    <t>MENTERI PENDIDIKAN DAN KEBUDAYAAN DAN</t>
  </si>
  <si>
    <t>KEPALA BADAN KEPEGAWAIAN NEGARA</t>
  </si>
  <si>
    <t xml:space="preserve">NOMOR : 4/VIII/PB/2014        </t>
  </si>
  <si>
    <t xml:space="preserve">NOMOR : 24 TAHUN 2014 </t>
  </si>
  <si>
    <t>TENTANG</t>
  </si>
  <si>
    <t xml:space="preserve">KETENTUAN PELAKSANAAN PERATURAN MENTERI PENDAYAGUNAAN APARATUR NEGARA DAN REFORMASI BIROKRASI  NOMOR 17 TAHUN 2013  TENTANG JABATAN FUNGSIONAL DOSEN DAN ANGKA KREDITNYA, SEBAGAIMANA TELAH DIUBAH DENGAN PERATURAN MENTERI PENDAYAGUNAAN APARATUR NEGARA DAN REFORMASI BIROKRASI  REPUBLIK INDONESIA NOMOR 46 TAHUN 2013   </t>
  </si>
  <si>
    <t>CONTOH</t>
  </si>
  <si>
    <t>DAFTAR USUL PENETAPAN ANGKA KREDIT</t>
  </si>
  <si>
    <t>JABATAN AKADEMIK DOSEN</t>
  </si>
  <si>
    <t>Nomor :              /UN16.06.D/KP/2020</t>
  </si>
  <si>
    <t>INSTANSI : UNIVERSITAS ANDALAS</t>
  </si>
  <si>
    <t>NO</t>
  </si>
  <si>
    <t>1.</t>
  </si>
  <si>
    <t xml:space="preserve"> Nama</t>
  </si>
  <si>
    <t>2.</t>
  </si>
  <si>
    <t xml:space="preserve"> NIP/NIDN/NIDK</t>
  </si>
  <si>
    <t>3.</t>
  </si>
  <si>
    <t xml:space="preserve"> Nomor Seri Kartu Pegawai</t>
  </si>
  <si>
    <t>4.</t>
  </si>
  <si>
    <t>5.</t>
  </si>
  <si>
    <t xml:space="preserve"> Tempat dan Tanggal Lahir</t>
  </si>
  <si>
    <t>6.</t>
  </si>
  <si>
    <t xml:space="preserve"> Jenis Kelamin</t>
  </si>
  <si>
    <t>7.</t>
  </si>
  <si>
    <t xml:space="preserve"> Pendidikan yang diperhitungkan angka kreditnya</t>
  </si>
  <si>
    <t>8.</t>
  </si>
  <si>
    <t xml:space="preserve"> Jabatan Akademik Dosen/TMT</t>
  </si>
  <si>
    <t>9.</t>
  </si>
  <si>
    <t xml:space="preserve"> Masa kerja golongan lama</t>
  </si>
  <si>
    <t xml:space="preserve"> Masa kerja golongan baru</t>
  </si>
  <si>
    <t xml:space="preserve"> Unit Kerja </t>
  </si>
  <si>
    <t>UNSUR YANG DINILAI</t>
  </si>
  <si>
    <t>UNSUR, SUB UNSUR DAN BUTIR KEGIATAN</t>
  </si>
  <si>
    <t>ANGKA KREDIT MENURUT</t>
  </si>
  <si>
    <t>INSTANSI PENGUSUL</t>
  </si>
  <si>
    <t>TIM PENILAI</t>
  </si>
  <si>
    <t>I</t>
  </si>
  <si>
    <t>PENDIDIKAN</t>
  </si>
  <si>
    <t>A</t>
  </si>
  <si>
    <t>Pendidikan formal</t>
  </si>
  <si>
    <t>Doktor (S3)</t>
  </si>
  <si>
    <t>Magister (S2)</t>
  </si>
  <si>
    <t>B</t>
  </si>
  <si>
    <t>Pendidikan dan pelatihan Prajabatan</t>
  </si>
  <si>
    <t>Pendidikan dan pelatihan Prajabatan golongan III</t>
  </si>
  <si>
    <t>II</t>
  </si>
  <si>
    <t>PELAKSANAAN PENDIDIKAN</t>
  </si>
  <si>
    <t>Melaksanakan perkulihan/ tutorial dan membimbing, menguji serta menyelenggarakan pendidikan di laboratorium, praktek keguruan bengkel/ studio/kebun percobaan/teknologi pengajaran dan praktek lapangan</t>
  </si>
  <si>
    <t>Melaksanakan perkulihan/tutorial dan membimbing, menguji serta menyelenggarakan pendidikan di Laboratorium, Praktik Keguruan Bengkel/Studio/ Kebun pada Fakultas/Sekolah Tinggi/Akademi/ Politeknik sendiri, pada fakultas lain dalam lingkungan Universitas/Institut sendiri, maupun di luar perguruan tinggi sendiri secara melembaga paling banyak 12 sks per semester</t>
  </si>
  <si>
    <t>Membimbing seminar</t>
  </si>
  <si>
    <t>Membimbing mahasiswa seminar</t>
  </si>
  <si>
    <t>C</t>
  </si>
  <si>
    <t xml:space="preserve">Membing kuliah kerja nyata, pratek kerja nyata, praktek kerja lapangan </t>
  </si>
  <si>
    <t xml:space="preserve">Membimbing mahasiswa kuliah kerja nyata, pratek kerja nyata, praktek kerja lapangan </t>
  </si>
  <si>
    <t>D</t>
  </si>
  <si>
    <t>Membimbing dan ikut membimbing dalam menghasilkan disertasi, thesis, skripsi dan laporan akhir studi</t>
  </si>
  <si>
    <t xml:space="preserve">Pembimbing utama </t>
  </si>
  <si>
    <t>Disertasi</t>
  </si>
  <si>
    <t>Thesis</t>
  </si>
  <si>
    <t>Skripsi</t>
  </si>
  <si>
    <t>Laporan akhir</t>
  </si>
  <si>
    <t>Pembimbing pendamping/pembantu</t>
  </si>
  <si>
    <t>E</t>
  </si>
  <si>
    <t>Bertugas sebagai penguji pada ujian akhir</t>
  </si>
  <si>
    <t>Ketua penguji</t>
  </si>
  <si>
    <t>Anggota penguji</t>
  </si>
  <si>
    <t>F</t>
  </si>
  <si>
    <t>Membina kegiatan mahasiswa</t>
  </si>
  <si>
    <t>Melakukan pembinaan kegiatan mahasiswa di bidang Akademik dan kemahasiswaan</t>
  </si>
  <si>
    <t>G</t>
  </si>
  <si>
    <t>Mengembangkan program kuliah</t>
  </si>
  <si>
    <t>Melakukan kegiatan pengembangan program kuliah</t>
  </si>
  <si>
    <t>H</t>
  </si>
  <si>
    <t>Mengembangkan bahan pengajaran</t>
  </si>
  <si>
    <t>Buku ajar</t>
  </si>
  <si>
    <t xml:space="preserve">Diktat, modul, petunjuk praktikum, model, alat bantu, audio visual, naskah tutorial </t>
  </si>
  <si>
    <t>Menyampaikan orasi ilmiah</t>
  </si>
  <si>
    <t xml:space="preserve">Melakukan kegiatan orasi ilmiah pada perguruan tinggi tiap tahun </t>
  </si>
  <si>
    <t>J</t>
  </si>
  <si>
    <t>Menduduki jabatan pimpinan perguruan tinggi</t>
  </si>
  <si>
    <t>Rektor</t>
  </si>
  <si>
    <t>Pembantu rektor/dekan/direktur program pasca sarjana</t>
  </si>
  <si>
    <t>Ketua sekolah tinggi/pembantu dekan/asisten direktur program pasca sarjana/direktur politeknik</t>
  </si>
  <si>
    <t xml:space="preserve">Pembantu ketua sekolah tinggi/pembantu direktur politeknik </t>
  </si>
  <si>
    <t>Direktur akademi</t>
  </si>
  <si>
    <t>Pembantu direktur akademi/ketua jurusan/bagian pada Universitas/institut/sekolah tinggi</t>
  </si>
  <si>
    <t>Ketua jurusan pada politeknik/akademi/sekretaris jurusan/bagian pada universitas/institut/sekolah tinggi</t>
  </si>
  <si>
    <t>Sekretaris jurusan pada politeknik/akademik dan kepala laboratorium universitas/institut/sekolah tinggi/politeknik/akademi</t>
  </si>
  <si>
    <t>K</t>
  </si>
  <si>
    <t>Membimbing Akademik Dosen yang lebih rendah jabatannya</t>
  </si>
  <si>
    <t>Pembimbing pencangkokan</t>
  </si>
  <si>
    <t>Reguler</t>
  </si>
  <si>
    <t>L</t>
  </si>
  <si>
    <t>Melaksanakan kegiatan Detasering dan pencangkokan Akademik Dosen</t>
  </si>
  <si>
    <t>Detasering</t>
  </si>
  <si>
    <t>Pencangkokan</t>
  </si>
  <si>
    <t>M</t>
  </si>
  <si>
    <t>Melakukan kegiatan pengembangan diri untuk meningkatkan kompetensi</t>
  </si>
  <si>
    <t>Lamanya lebih dari 960 jam</t>
  </si>
  <si>
    <t>Lamanya 641-960 jam</t>
  </si>
  <si>
    <t>Lamanya 481-640 jam</t>
  </si>
  <si>
    <t>Lamanya 161-480 jam</t>
  </si>
  <si>
    <t>Lamanya 81-160 jam</t>
  </si>
  <si>
    <t>Lamanya 31-80 jam</t>
  </si>
  <si>
    <t>Lamanya 10-30 jam</t>
  </si>
  <si>
    <t>PELAKSANAAN PENELITIAN</t>
  </si>
  <si>
    <t>Menghasilkan karya ilmiah sesuai dengan bidang ilmunya:</t>
  </si>
  <si>
    <t>Hasil penelitian atau pemikiran yang dipublikasikan</t>
  </si>
  <si>
    <t>a)</t>
  </si>
  <si>
    <t>Hasil penelitian atau hasil pemikiran yang dipublikasikan dalam bentuk buku</t>
  </si>
  <si>
    <t>1)</t>
  </si>
  <si>
    <t>Buku Referensi</t>
  </si>
  <si>
    <t>2)</t>
  </si>
  <si>
    <t>Monograf</t>
  </si>
  <si>
    <t>b)</t>
  </si>
  <si>
    <t>Hasil penelitian atau hasil pemikiran dalam buku yang dipublikasikan dan berisi berbagai tulisan dari berbagai penulis (book chapter):</t>
  </si>
  <si>
    <t>Internasional</t>
  </si>
  <si>
    <t>Nasional</t>
  </si>
  <si>
    <t>c)</t>
  </si>
  <si>
    <t>Hasil penelitian atau hasil pemikiran yang dipublikasikan:</t>
  </si>
  <si>
    <t>Jurnal internasional bereputasi (terindek pada database internasional bereputasi dan berfaktor dampak)</t>
  </si>
  <si>
    <t>Jurnal internasional terindek pada database internasional bereputasi</t>
  </si>
  <si>
    <t>3)</t>
  </si>
  <si>
    <t>Jurnal internasional terindeks pada database internasional di luar kategori 2)</t>
  </si>
  <si>
    <t>4)</t>
  </si>
  <si>
    <t>Jurnal Nasional Terakreditasi</t>
  </si>
  <si>
    <t>5)</t>
  </si>
  <si>
    <t xml:space="preserve">a. Jurnal Nasional berbahasa 
    Indonesia terindek pada DOAJ
</t>
  </si>
  <si>
    <t xml:space="preserve">b. Jurnal Nasional berbahasa 
    Inggris atau bahasa resmi PBB
    terindek pada DOAJ
</t>
  </si>
  <si>
    <t>6)</t>
  </si>
  <si>
    <t xml:space="preserve">Jurnal Nasional </t>
  </si>
  <si>
    <t>7)</t>
  </si>
  <si>
    <t>Jurnal ilmiah yang ditulis dalam 
Bahasa Resmi PBB namun tidak 
memenuhi syarat-syarat sebagai 
jurnal ilmiah internasional</t>
  </si>
  <si>
    <t>Hasil penelitian atau hasil pemikiran yang didesiminasikan :</t>
  </si>
  <si>
    <t>Dipresentasikan secara oral dan dimuat dalam prosiding yang dipublikasikan (ber ISSN/ISBN):</t>
  </si>
  <si>
    <t>Disajikan dalam bentuk poster dan dimuat dalam prosiding yang dipublikasikan:</t>
  </si>
  <si>
    <t>Disajikan dalam seminar/simposium/ lokakarya, tetapi tidak dimuat dalam prosiding yang dipublikasikan:</t>
  </si>
  <si>
    <t>d)</t>
  </si>
  <si>
    <t>Hasil penelitian/pemikiran yang tidak disajikan dalam seminar/simposium/ lokakarya, tetapi dimuat dalam prosiding:</t>
  </si>
  <si>
    <t>e)</t>
  </si>
  <si>
    <t>Hasil penelitian/pemikiran yang disajikan dalam koran/majalah populer/umum</t>
  </si>
  <si>
    <t>Hasil penelitian atau pemikiran atau kerjasama industri yang tidak dipublikasikan (tersimpan dalam perpustakaan)</t>
  </si>
  <si>
    <t>Menerjemahkan/menyadur buku ilmiah yang diterbitkan (ber ISBN)</t>
  </si>
  <si>
    <t>Diterbitkan dan diedarkan secara nasional.</t>
  </si>
  <si>
    <t>Mengedit/menyunting karya ilmiah dalam bentuk buku yang diterbitkan (ber ISBN)</t>
  </si>
  <si>
    <t>Membuat rancangan dan karya teknologi/ seni yang dipatenkan secara nasional atau internasional</t>
  </si>
  <si>
    <t>Internasional (paling sedikit diakui oleh 4 Negara)</t>
  </si>
  <si>
    <t>Membuat rancangan dan karya teknologi yang tidak dipatenkan; rancangan dan karya seni monumental/seni pertunjukan; karya sastra:</t>
  </si>
  <si>
    <t>Tingkat internasional</t>
  </si>
  <si>
    <t>Tingkat nasional</t>
  </si>
  <si>
    <t>Tingkat lokal</t>
  </si>
  <si>
    <t>IV</t>
  </si>
  <si>
    <t>PELAKSANAAN PENGABDIAN KEPADA MASYARAKAT</t>
  </si>
  <si>
    <t>Menduduki jabatan pimpinan</t>
  </si>
  <si>
    <t>Menduduki jabatan pimpinan pada lembaga pemerintahan/pejabat negara yang harus dibebaskan dari jabatan organiknya</t>
  </si>
  <si>
    <t>Melaksankan pengembangan hasil pendidikan dan penelitian</t>
  </si>
  <si>
    <t>Melaksanakan pengembangan hasil pendidikan dan penelitian yang dapat dimanfaatkan oleh masyarakat</t>
  </si>
  <si>
    <t>Memberi latihan/penyuluhan/penataran/ceramah pada masyarakat</t>
  </si>
  <si>
    <t>Terjadwal/terprogram</t>
  </si>
  <si>
    <t>Dalam satu semester atau lebih</t>
  </si>
  <si>
    <t>b</t>
  </si>
  <si>
    <t>Kurang dari satu semester dan minimal satu bulan</t>
  </si>
  <si>
    <t>Insidental</t>
  </si>
  <si>
    <t>Memberi pelayanan kepada masyarakat atau kegiatan lain yang menunjang pelaksanaan tugas umum pemerintah dan pembangunan</t>
  </si>
  <si>
    <t>Berdasarkan bidang keahlian</t>
  </si>
  <si>
    <t>Berdasarkan penugasan lembaga perguruan tinggi</t>
  </si>
  <si>
    <t>Berdasarkan fungsi/jabatan</t>
  </si>
  <si>
    <t xml:space="preserve">Membuat/menulis karya pengabdian </t>
  </si>
  <si>
    <t>Membuat/menulis karya pengabdian pada masyarakat yang tidak dipublikasikan</t>
  </si>
  <si>
    <t xml:space="preserve">JUMLAH UNSUR UTAMA </t>
  </si>
  <si>
    <t>VI</t>
  </si>
  <si>
    <t>PENUNJANG TUGAS DOSEN</t>
  </si>
  <si>
    <t>Menjadi anggota dalam suatu Panitia/Badan pada perguruan tinggi</t>
  </si>
  <si>
    <t>Sebagai ketua/wakil ketua merangkap anggota</t>
  </si>
  <si>
    <t>Sebagai anggota</t>
  </si>
  <si>
    <t>Menjadi anggota panitia/badan pada lembaga pemerintah</t>
  </si>
  <si>
    <t>Panitia pusat</t>
  </si>
  <si>
    <t>Ketua/Wakil Ketua</t>
  </si>
  <si>
    <t>Anggota</t>
  </si>
  <si>
    <t>Panitia daerah</t>
  </si>
  <si>
    <t>Menjadi anggota organisasi profesi</t>
  </si>
  <si>
    <t>a</t>
  </si>
  <si>
    <t>Pengurus</t>
  </si>
  <si>
    <t>Anggota atas permintaan</t>
  </si>
  <si>
    <t>c</t>
  </si>
  <si>
    <t>Mewakili perguruan tinggi/lembaga pemerintah</t>
  </si>
  <si>
    <t>Mewakili perguruan tinggi/lembaga pemerintah duduk dalam panitia antar lembaga</t>
  </si>
  <si>
    <t>Menjadi anggota delegasi nasional ke pertemuan internasional</t>
  </si>
  <si>
    <t>Sebagai ketua delegasi</t>
  </si>
  <si>
    <t>Sebagai anggota delegasi</t>
  </si>
  <si>
    <t>Berperan serta aktif dalam pertemuan ilmiah</t>
  </si>
  <si>
    <t>Tingkat internasional/nasional/regional sebagai :</t>
  </si>
  <si>
    <t>Ketua</t>
  </si>
  <si>
    <t>Di lingkungan perguruan tinggi sebagai :</t>
  </si>
  <si>
    <t>Mendapat penghargaan/ tanda jasa</t>
  </si>
  <si>
    <t>Penghargaan/tanda jasa Satya Lancana Karya Satya</t>
  </si>
  <si>
    <t>30 (tiga puluh) tahun</t>
  </si>
  <si>
    <t>20 (dua puluh) tahun</t>
  </si>
  <si>
    <t>10 (sepuluh) tahun</t>
  </si>
  <si>
    <t>Memperoleh penghargaan lainnya</t>
  </si>
  <si>
    <t>Tingkat provinsi</t>
  </si>
  <si>
    <t>Menulis buku pelajaran SLTA ke bawah yang diterbitkan dan diedarkan secara nasional</t>
  </si>
  <si>
    <t>Buku SLTA atau setingkat</t>
  </si>
  <si>
    <t>Buku SLTP atau setingkat</t>
  </si>
  <si>
    <t>Buku SD atau setingkat</t>
  </si>
  <si>
    <t>Mempunyai prestasi di bidang olahraga/humaniora</t>
  </si>
  <si>
    <t>Tingkat daerah/lokal</t>
  </si>
  <si>
    <t xml:space="preserve">Keanggotaan dalam tim penilaian </t>
  </si>
  <si>
    <t>Menjadi anggota tim penilaian  jabatan Akademik Dosen</t>
  </si>
  <si>
    <t>JUMLAH UNSUR PENUNJANG</t>
  </si>
  <si>
    <t>LAMPIRAN PENDUKUNG DUPAK :</t>
  </si>
  <si>
    <t>Surat pernyataan telah melaksanakan kegiatan pendidikan</t>
  </si>
  <si>
    <t>Surat pernyataan telah melakukan kegiatan pengajaran</t>
  </si>
  <si>
    <t>Surat pernyataan telah melakukan kegiatan pengabdian kepada masyarakat</t>
  </si>
  <si>
    <t xml:space="preserve">Surat pernyataan melakukan kegiatan penunjang </t>
  </si>
  <si>
    <t>Padang, ... September 2020</t>
  </si>
  <si>
    <t>Ketua Jurusan Matematika FMIPA UNAND</t>
  </si>
  <si>
    <t>Dr. Yanita</t>
  </si>
  <si>
    <t>NIP. 197210302003122001</t>
  </si>
  <si>
    <t>Catatan Pejabat Pengusul :</t>
  </si>
  <si>
    <t>……</t>
  </si>
  <si>
    <t>dan seterusnya</t>
  </si>
  <si>
    <t>Padang, ..... Oktober 2020</t>
  </si>
  <si>
    <t>Dekan Fakultas MIPA.</t>
  </si>
  <si>
    <t>Universitas Andalas</t>
  </si>
  <si>
    <t>Prof. Dr. Syukri Arief</t>
  </si>
  <si>
    <t>NIP. 196609181991031005</t>
  </si>
  <si>
    <t>V</t>
  </si>
  <si>
    <t>Catatan Anggota Tim Penilai :</t>
  </si>
  <si>
    <t>…………………….,…………………………</t>
  </si>
  <si>
    <t>( Nama Penilai  I  )</t>
  </si>
  <si>
    <t>NIP.</t>
  </si>
  <si>
    <t>(Nama Penilai  II )</t>
  </si>
  <si>
    <t>Catatan  Ketua Tim Penilai :</t>
  </si>
  <si>
    <t xml:space="preserve">Ketua  Tim Penilai, </t>
  </si>
  <si>
    <t xml:space="preserve"> ( N a m a  )</t>
  </si>
  <si>
    <t>NIP .</t>
  </si>
  <si>
    <t xml:space="preserve">SURAT PERNYATAAN </t>
  </si>
  <si>
    <t>MELAKSANAKAN PENDIDIKAN</t>
  </si>
  <si>
    <t>Yang bertanda tangan di bawah ini    :</t>
  </si>
  <si>
    <t xml:space="preserve">Nama                               </t>
  </si>
  <si>
    <t xml:space="preserve">NIP                                                    </t>
  </si>
  <si>
    <t>197210302003122001</t>
  </si>
  <si>
    <t>Pangkat/Golongan Ruang</t>
  </si>
  <si>
    <t>Penata / IIIc</t>
  </si>
  <si>
    <t>Jabatan</t>
  </si>
  <si>
    <t>Ketua Jurusan Matematika</t>
  </si>
  <si>
    <t>Menyatakan bahwa  :</t>
  </si>
  <si>
    <t>`</t>
  </si>
  <si>
    <t>NIP</t>
  </si>
  <si>
    <t>Jabatan Fungsional</t>
  </si>
  <si>
    <t>Lektor Kepala</t>
  </si>
  <si>
    <t>Telah melaksanakan pendidikan sebagai berikut :</t>
  </si>
  <si>
    <t>Uraian Kegiatan</t>
  </si>
  <si>
    <t>Tanggal</t>
  </si>
  <si>
    <t>Satuan Hasil</t>
  </si>
  <si>
    <t>Jumlah
Volume
Kegiatan</t>
  </si>
  <si>
    <t>Angka Kredit</t>
  </si>
  <si>
    <t>Jumlah
Angka
Kredit</t>
  </si>
  <si>
    <t>Keterangan/ Bukti Fisik</t>
  </si>
  <si>
    <t>URL Dokumen/Bukti Fisik</t>
  </si>
  <si>
    <t>Nilai TPJA Unand</t>
  </si>
  <si>
    <t>9</t>
  </si>
  <si>
    <t>TMT Izin Belajar: .......... s/d ..........  
TMT Aktif Kembali: ..............
Nomor Ijazah: ...................</t>
  </si>
  <si>
    <t xml:space="preserve">TMT Izin/Tugas Belajar: ...... s/d  .....
TMT Aktif Kembali: -
Nomor Ijazah : </t>
  </si>
  <si>
    <t>Melaksanakan perkulihan / tutorial dan membimbing, menguji serta menyelenggarakan pendidikan di laboratorium, praktek keguruan bengkel/ studio/kebun percobaan/teknologi pengajaran dan praktek lapangan.</t>
  </si>
  <si>
    <t>1. Semester Ganjil 2017/2018 (Agustus 2017 s/d Januari 2018); maksimum 12 SKS per semester</t>
  </si>
  <si>
    <t>Pengantar Matematika (S1, Kelas B, 1 Dosen, 4 SKS)</t>
  </si>
  <si>
    <t>Semester Ganjil 2017/2018</t>
  </si>
  <si>
    <t>sks</t>
  </si>
  <si>
    <t>SK. Dekan Fakultas MIPA 
No. 158/XIII/D/FMIPA-2018</t>
  </si>
  <si>
    <t>https://drive.google.com/file/d/1T8F6Tl5255DJF9CKMQK-RbHZJ3e1arue/view?usp=sharing</t>
  </si>
  <si>
    <t>Aljabar I (S1, Kelas C, 2 Dosen, 4 SKS)</t>
  </si>
  <si>
    <t>Tutorial Aljabar I (S1, Kelas C, 2 Dosen, 2 SKS)</t>
  </si>
  <si>
    <t>Topologi Aljabar (S2, Kelas A, 1 Dosen, 3 SKS)</t>
  </si>
  <si>
    <t>Aljabar Linier Alnjut (S2, Kelas A, 2 Dosen, 3 SKS)</t>
  </si>
  <si>
    <t>Sub total per semester</t>
  </si>
  <si>
    <t>2. Semester Genap 2017/2018 (Februari 2018 s/d Juli 2018); maksimum 12 SKS per semester</t>
  </si>
  <si>
    <t>Aljabar II (S1, Kelas B, 2 Dosen, 4 SKS)</t>
  </si>
  <si>
    <t>Semester Genap 2017/2018</t>
  </si>
  <si>
    <t xml:space="preserve"> sks</t>
  </si>
  <si>
    <t>SK Dekan Fakultas MIPA 
No 225/XIII/D/FMIPA-2018</t>
  </si>
  <si>
    <t>https://drive.google.com/file/d/1X772GnJeOiHkP0ZsZRuMVbMzLlQalJ7y/view?usp=sharing</t>
  </si>
  <si>
    <t>Tutorial Aljabar II (S1, Kelas B, 2 Dosen, 2 SKS)</t>
  </si>
  <si>
    <t>Metode Penelitian (S1, Kelas A, 3 Dosen, 2 SKS)</t>
  </si>
  <si>
    <t>Geometri (S1, Kelas A,1 Dosen, 4 SKS)</t>
  </si>
  <si>
    <t>Struktur Aljabar (S2, 2 Dosen, 3 SKS)</t>
  </si>
  <si>
    <t>Matematika Fuzzy (S2, 1 Dosen, 3 SKS)</t>
  </si>
  <si>
    <t>3. Semester Ganjil 2018/2019 (Agustus 2018 s/d Januari 2019); maksimum 12 SKS per semester</t>
  </si>
  <si>
    <t>Struktur Aljabar (S1, Kelas C, 1 Dosen, 4 SKS)</t>
  </si>
  <si>
    <t>Semester Ganjil 2018/2019</t>
  </si>
  <si>
    <t>SK Dekan Fakultas MIPA 
No 548/XIII/D/FMIPA-2018</t>
  </si>
  <si>
    <t>https://drive.google.com/file/d/1LAOEK6qQu8bIAN8flNdBtQyx5nVHFtF1/view?usp=sharing</t>
  </si>
  <si>
    <t>Tutorial Struktur Aljabar (S1, Kelas C, 1 Dosen, 2 SKS)</t>
  </si>
  <si>
    <t>Geometri Transformasi (S1, Kelas B, 1 Dosen, 2 SKS)</t>
  </si>
  <si>
    <t>Pengantar Matematika Fuzzy (S1, Kelas A/B, 1 Dosen, 3 SKS)</t>
  </si>
  <si>
    <t>Aljabar Linier Lanjut (S2, 2 Dosen, 3 SKS)</t>
  </si>
  <si>
    <t>4. Semester Genap 2018/2019 (Februari 2019 s/d Juli 2019); maksimum 12 SKS per semester</t>
  </si>
  <si>
    <t>Geometri Transformasi (S1, Kelas C, 1 Dosen, 2 SKS)</t>
  </si>
  <si>
    <t>Semester Genap 2018/2019</t>
  </si>
  <si>
    <t xml:space="preserve">SK Dekan Fakultas MIPA 
No 201/XIII/D/FMIPA-2019
</t>
  </si>
  <si>
    <t>https://drive.google.com/file/d/172_Z6kLcNGbH4S1pCKPvhRW0-dGHSmB1/view?usp=sharing</t>
  </si>
  <si>
    <t>Pengantar Aljabar Topologi (S1, Kelas A/B, 1 Dosen, 3 SKS)</t>
  </si>
  <si>
    <t>Metode Penelitian (S1, Kelas B, 3 Dosen, 2 SKS)</t>
  </si>
  <si>
    <t>Metode Penelitian (S1, Kelas C, 3 Dosen, 2 SKS)</t>
  </si>
  <si>
    <t>Matematika Fuzzy (S1, Kelas A/B, 1 Dosen, 3 SKS)</t>
  </si>
  <si>
    <t>5. Semester Ganjil 2019/2020(Agustus 2019 s/d Januari 2020); maksimum 12 SKS per semester</t>
  </si>
  <si>
    <t>Struktur Aljabar (S1, Kelas C, 2 Dosen, 4 SKS)</t>
  </si>
  <si>
    <t>Semester Ganjil 2019/2020</t>
  </si>
  <si>
    <t>SK Dekan Fakultas MIPA 
No 473/XIII/D/FMIPA-2019</t>
  </si>
  <si>
    <t>https://drive.google.com/file/d/1tMABkdBw1YZFSwYO3I2ppKxUuHUdd3gc/view?usp=sharing</t>
  </si>
  <si>
    <t>Tutorial Struktur Aljabar (S1, Kelas C, 2 Dosen, 2 SKS)</t>
  </si>
  <si>
    <t xml:space="preserve">Pengantar Matematika Fuzzy (S1, Kelas A/B, 1 Dosen, 3 SKS) </t>
  </si>
  <si>
    <t>Geometri Transformasi (S1, Kelas A, 1 Dosen, 2 SKS)</t>
  </si>
  <si>
    <t>Topologi Aljabar (S2, 1 Dosen, 3 SKS)</t>
  </si>
  <si>
    <t>6. Semester Genap 2019/2020 (Februari 2020 s/d Juli 2020); maksimum 12 SKS per semester</t>
  </si>
  <si>
    <t>Aljabar Linier B (S1, Kelas B, 1 Dosen, 4 SKS)</t>
  </si>
  <si>
    <t>Semester Genap 2019/2020</t>
  </si>
  <si>
    <t>SK Dekan Fakultas MIPA 
No 106/UN16.03.D/KPT/2020</t>
  </si>
  <si>
    <t>https://drive.google.com/file/d/1mTNyGl-I0v-Q6u4Fz0V_SbpVkEshkSVR/view?usp=sharing</t>
  </si>
  <si>
    <t>Analisis Riil II (S1, Kelas B, 2 Dosen, 4 SKS)</t>
  </si>
  <si>
    <t>7. Semester Ganjil 2020/2021(Agustus 2020 s/d Januari 2021); maksimum 12 SKS per semester</t>
  </si>
  <si>
    <t>Semester Ganjil 2020/2021</t>
  </si>
  <si>
    <t xml:space="preserve">SK Dekan Fakultas MIPA 
No 304/UN16.03.D/XIII/KPT/2020
</t>
  </si>
  <si>
    <t>https://drive.google.com/file/d/1EvL2jmq85-GT7plWD0_ys2JrhlBFrOUi/view?usp=sharing</t>
  </si>
  <si>
    <t>Pengantar Matematika Fuzzy (S1, Kelas A, 1 Dosen, 3 SKS)</t>
  </si>
  <si>
    <t>Aljabar Linier Lanjut (S2, Kelas A, 2 Dosen, 3 SKS)</t>
  </si>
  <si>
    <t>Metoda Penelitian dan Publikasi Ilmiah (S2, Kelas A, 7 Dosen, 2 SKS)</t>
  </si>
  <si>
    <t>Teori Modul (S2, Kelas A, 1 Dosen, 1 SKS)</t>
  </si>
  <si>
    <t>8. Semester Genap 2020/2021 (Februari 2021 s/d Juli 2021); maksimum 12 SKS per semester</t>
  </si>
  <si>
    <t>Struktur Aljabar (S1, Kelas A/B/C, 2 Dosen, 4 SKS)</t>
  </si>
  <si>
    <t>Semester Genap 2020/2021</t>
  </si>
  <si>
    <t>SK Dekan Fakultas MIPA 
No 137/UN16.03.D/XIII/KPT/2021</t>
  </si>
  <si>
    <t>https://drive.google.com/file/d/1HJNNjJ-kC5oohj74QZtPa4LArCCBJ2Uq/view?usp=sharing</t>
  </si>
  <si>
    <t>Aljabar Linier (S1, Kelas C, 1 Dosen, 4 SKS)</t>
  </si>
  <si>
    <t>Aljabar Linier Lanjut (S2, Kelas A/B, 2 Dosen, 3 SKS)</t>
  </si>
  <si>
    <t>9. Semester Ganjil 2021/2022 (Agustus 2021 s/d Januari 2022); maksimum 12 SKS per semester</t>
  </si>
  <si>
    <t>Kalkulus I (S1, Kelas C, 2 Dosen, 3 SKS)</t>
  </si>
  <si>
    <t>Semester Ganjil 2021/2022</t>
  </si>
  <si>
    <t>SK Dekan Fakultas MIPA 
No 324/UN16.03.D/XIII/KPT/2021</t>
  </si>
  <si>
    <t>https://drive.google.com/file/d/1zI7ZY3gEbkhPTJ5bYD9OBa6wQRC55Cje/view?usp=sharing</t>
  </si>
  <si>
    <t>Aljabar Linier (S1, Kelas C, 2 Dosen, 3 SKS)</t>
  </si>
  <si>
    <t>Pengantar Matematika (S1, Kelas C, 2 Dosen, 3 SKS)</t>
  </si>
  <si>
    <t>Membimbing seminar (maksimum 1 kum per semester)</t>
  </si>
  <si>
    <t>1. Semester Ganjil 2017/2018 (Agustus 2017 s/d Januari 2018)</t>
  </si>
  <si>
    <t>Bunga Bendang Sari
 (No. BP 1210431005)</t>
  </si>
  <si>
    <t>Semester</t>
  </si>
  <si>
    <t>Berita Acara Seminar
No. 2/UN16.03.5.3/PP/S1/IV/2017</t>
  </si>
  <si>
    <t>2. Semester Genap 2017/2018 (Februari 2018 s/d Juli 2018)</t>
  </si>
  <si>
    <t>Riri Alfakhriati
 (No. BP 1410432015)</t>
  </si>
  <si>
    <t>12 April 2018</t>
  </si>
  <si>
    <t>Berita Acara Seminar
No. 12/UN16.03.5.3/PP/S1/II/2018</t>
  </si>
  <si>
    <t>https://drive.google.com/file/d/1LEDvxgqGAbBix438ce0tKr8qHLFbVPjY/view?usp=sharing</t>
  </si>
  <si>
    <t>3. Semester Ganjil 2018/2019 (Agustus 2018 s/d Januari 2019)</t>
  </si>
  <si>
    <t>Dwi Ratna Dian Sari
 (No. BP 1310431023)</t>
  </si>
  <si>
    <t>6 Desember 2018</t>
  </si>
  <si>
    <t>Berita Acara Seminar
No. 18/UN16.03.5.3/PP/S1/IV/2018</t>
  </si>
  <si>
    <t>https://drive.google.com/file/d/1mMv02vjR1aWKctfPOUiAqnnM9YCLM8gU/view?usp=sharing</t>
  </si>
  <si>
    <t>4. Semester Genap 2018/2019 (Februari 2019 s/d Juli 2019)</t>
  </si>
  <si>
    <t>Silvia Yunanda
 (No. BP 1510432016)</t>
  </si>
  <si>
    <t>21 Juni 2019</t>
  </si>
  <si>
    <t>Berita Acara Seminar
No. B/66/UN16.03/3.3/PK.03.05/2019</t>
  </si>
  <si>
    <t>https://drive.google.com/file/d/1W2NPIeeh8x0PfduFnm2hhnTsmXFxUu3U/view?usp=sharing</t>
  </si>
  <si>
    <t>5. Semester Ganjil 2019/2020(Agustus 2019 s/d Januari 2020)</t>
  </si>
  <si>
    <t>Wulan Purnama Sari
 (No. BP 1510431039)</t>
  </si>
  <si>
    <t>23 Desember 2019</t>
  </si>
  <si>
    <t>Berita Acara Seminar
No. B/162/UN16.03/3.3/PK.03.05/2019</t>
  </si>
  <si>
    <t>https://drive.google.com/file/d/1Ug3Ssv0XCSPMnI5pHYiU9k8kYtG4YFI1/view?usp=sharing</t>
  </si>
  <si>
    <t>6. Semester Genap 2019/2020 (Februari 2020 s/d Juli 2020)</t>
  </si>
  <si>
    <t>Dewi Ratsyasnita Mardianti
 (No. BP 1610431031)</t>
  </si>
  <si>
    <t>20 Mei 2020</t>
  </si>
  <si>
    <t>Berita Acara Seminar
No. B/34/UN16.03/3.3/PK.03.05/2020</t>
  </si>
  <si>
    <t>https://drive.google.com/file/d/1uO83axefSVUJbirl5YJyNuHV94yy1fSw/view?usp=sharing</t>
  </si>
  <si>
    <t>7. Semester Ganjil 2020/2021(Agustus 2020 s/d Januari 2021)</t>
  </si>
  <si>
    <t>Andini Saraswati
 (No. BP 1310432017)</t>
  </si>
  <si>
    <t>11 Agustus 2020</t>
  </si>
  <si>
    <t>Berita Acara Seminar
No. B/163/UN16.03/3.3/PK.03.05/2020</t>
  </si>
  <si>
    <t>https://drive.google.com/file/d/1QMQGZCmeg63HfKbIDES0gUMVjhwqHOXX/view?usp=sharing</t>
  </si>
  <si>
    <t>8. Semester Genap 2020/2021 (Februari 2021 s/d Juli 2021)</t>
  </si>
  <si>
    <t>Mega Susanti
 (No. BP 1710431020)</t>
  </si>
  <si>
    <t>23 Maret 2021</t>
  </si>
  <si>
    <t>Berita Acara Seminar
No. B/32/UN16.03/3.3/PK.03.05/2021</t>
  </si>
  <si>
    <t>https://drive.google.com/file/d/1Sc5VfSzkxZnoptMt8K39mT2adTPcsUpI/view?usp=sharing</t>
  </si>
  <si>
    <t>9. Semester Ganjil 2021/2022 (Agustus 2021 s/d Januari 2022)</t>
  </si>
  <si>
    <t>Iqbal Hamonangan
 (No. BP 1710433018)</t>
  </si>
  <si>
    <t>10 Agustus 2021</t>
  </si>
  <si>
    <t>Berita Acara Seminar
No. B/137/UN16.03/3.3/PK.03.05/2021</t>
  </si>
  <si>
    <t>https://drive.google.com/file/d/1_Imeqm3WQl-aMIpaFFc8GD0lNWE9BvOG/view?usp=sharing</t>
  </si>
  <si>
    <t xml:space="preserve">Membimbing kuliah kerja nyata, pratek kerja nyata, praktek kerja lapangan </t>
  </si>
  <si>
    <t>1. Membimbing mahasiswa kuliah kerja nyata, pratek kerja nyata, praktek kerja lapangan tahun  ...............</t>
  </si>
  <si>
    <t>SK Dekan Nomor ....</t>
  </si>
  <si>
    <t>http:// …</t>
  </si>
  <si>
    <t>Membimbing dan ikut membimbing dalam menghasilkan disertasi, thesis, skripsi dan laporan akhir studi (maksimum 32 kum per semester)</t>
  </si>
  <si>
    <t>Pembimbing Utama (Skripsi)</t>
  </si>
  <si>
    <t>1. Semester Genap 2017/2018 (Februari 2018 s/d Juli 2018)</t>
  </si>
  <si>
    <t>Ronald Hendriko
No BP. 1110432010</t>
  </si>
  <si>
    <t>24 April 2018</t>
  </si>
  <si>
    <t>Pembimbing I</t>
  </si>
  <si>
    <t xml:space="preserve">Lembar pengesahan Skripsi </t>
  </si>
  <si>
    <t>https://drive.google.com/file/d/15j1KbSm03fDjo9SY9184d08Vh9GXyGFU/view?usp=sharing</t>
  </si>
  <si>
    <t>Junda Syahwildan
No BP. 1310432026</t>
  </si>
  <si>
    <t>13 April 2018</t>
  </si>
  <si>
    <t>https://drive.google.com/file/d/184Y5YZ8LKHOhne_fqlsfTaaXgzxzsy6X/view?usp=sharing</t>
  </si>
  <si>
    <t>Sisri Wahyuni
No BP. 1410431051</t>
  </si>
  <si>
    <t>25 April 2018</t>
  </si>
  <si>
    <t>https://drive.google.com/file/d/1ly3JUmqLI-mQEUyRGBmRZOXuOWkB65pU/view?usp=sharing</t>
  </si>
  <si>
    <t>Hafizah Ramadhani
No BP. 1410431011</t>
  </si>
  <si>
    <t>3 Mei 2018</t>
  </si>
  <si>
    <t>https://drive.google.com/file/d/14mztnj0SZdHB_pUCFRwEWvwcIpFuY4pA/view?usp=sharing</t>
  </si>
  <si>
    <t>Al Rifqi Rahmad Putra
No BP. 1210433010</t>
  </si>
  <si>
    <t>12 Juli 2018</t>
  </si>
  <si>
    <t>https://drive.google.com/file/d/10UdHBsKvfne4EucGiLZXEu80FwBEGUqk/view?usp=sharing</t>
  </si>
  <si>
    <t>Agriyana Putri Kharisma
No BP. 1310431084</t>
  </si>
  <si>
    <t>13 Juli 2018</t>
  </si>
  <si>
    <t>https://drive.google.com/file/d/1wfitPZ_YoetmxSr0qx9ws1utxy5xKhh5/view?usp=sharing</t>
  </si>
  <si>
    <t>Sub total pembimbing Pendamping</t>
  </si>
  <si>
    <t>2. Semester Ganjil 2018/2019 (Agustus 2018 s/d Januari 2019)</t>
  </si>
  <si>
    <t>Awanda Amelia Maron 
(NO. BP. 1410431031)</t>
  </si>
  <si>
    <t>18 Januari 2019</t>
  </si>
  <si>
    <t>https://drive.google.com/file/d/1ITmbsfMwwj2ixPAy6mbpxSBg1HoRNIL5/view?usp=sharing</t>
  </si>
  <si>
    <t>Dilla Fajri Rasmi 
(NO. BP. 1410431033)</t>
  </si>
  <si>
    <t>17 Januari 2019</t>
  </si>
  <si>
    <t>https://drive.google.com/file/d/1l79Gvqonqg7o4geLeMp2JNGKje9X_oju/view?usp=sharing</t>
  </si>
  <si>
    <t>Gizka Yemonica 
(NO. BP. 1210433042)</t>
  </si>
  <si>
    <t>11 Januari 2019</t>
  </si>
  <si>
    <t>https://drive.google.com/file/d/1ra1pWLibxxvYhQ6RPG2RMFnbD42xvlBo/view?usp=sharing</t>
  </si>
  <si>
    <t>Irham Maulana Putra
(NO. BP. 1410431006)</t>
  </si>
  <si>
    <t>22 Januari 2019</t>
  </si>
  <si>
    <t>https://drive.google.com/file/d/1_My6y-ruaIEBg4md9gq-gDnn24dtP79c/view?usp=sharing</t>
  </si>
  <si>
    <t>Rezky Athari Novrita 
(NO. BP. 1510431024)</t>
  </si>
  <si>
    <t>https://drive.google.com/file/d/1DarbqHJLorP1ndlRNyeunZY83xg8mbje/view?usp=sharing</t>
  </si>
  <si>
    <t>3. Semester Genap 2018/2019 (Februari 2019 s/d Juli 2019)</t>
  </si>
  <si>
    <t>Atika Maitri 
(NO. BP. 1510431005)</t>
  </si>
  <si>
    <t>11 April 2019</t>
  </si>
  <si>
    <t>https://drive.google.com/file/d/1PEZKcr2EVHJxGNvVOWPv1lrBO_iMIrv7/view?usp=sharing</t>
  </si>
  <si>
    <t>Shafira Raihana 
(NO. BP. 1510432026)</t>
  </si>
  <si>
    <t>https://drive.google.com/file/d/1zKdFezxRAs1M3Bmh2psyjE5cbE8NKsu2/view?usp=sharing</t>
  </si>
  <si>
    <t>4. Semester Ganjil 2019/2020(Agustus 2019 s/d Januari 2020)</t>
  </si>
  <si>
    <t>Atia Khairuni Can 
(NO.BP. 1510431037)</t>
  </si>
  <si>
    <t>11 Juli 2019</t>
  </si>
  <si>
    <t>https://drive.google.com/file/d/1ON2W8gYq48DdyplX9sEQngEgMKXCfarS/view?usp=sharing</t>
  </si>
  <si>
    <t>Raisatul Mardhiyah
(NO.BP. 1410431009)</t>
  </si>
  <si>
    <t>25 Oktober 2019</t>
  </si>
  <si>
    <t>https://drive.google.com/file/d/1CPU-E1yEMxaGRYRjxM4071ytAioSK-mn/view?usp=sharing</t>
  </si>
  <si>
    <t>Anggun Delviana 
(NO.BP. 1510431001)</t>
  </si>
  <si>
    <t>13 Januari 2020</t>
  </si>
  <si>
    <t>https://drive.google.com/file/d/1k5Eknco_LljQqlB0scIycr5zC40G1_uk/view?usp=sharing</t>
  </si>
  <si>
    <t>Reli Firmanenti 
(NO.BP. 1510431011)</t>
  </si>
  <si>
    <t>22 Januari 2020</t>
  </si>
  <si>
    <t>https://drive.google.com/file/d/11UDf6VqLdIbEcuLJhfyxZ9eOJyj4_-vZ/view?usp=sharing</t>
  </si>
  <si>
    <t>5. Semester Genap 2019/2020 (Februari 2020 s/d Juli 2020)</t>
  </si>
  <si>
    <t>Muthia Gusriati 
(NO.BP. 1510431003)</t>
  </si>
  <si>
    <t>9 Maret 2020</t>
  </si>
  <si>
    <t>https://drive.google.com/file/d/16XeDlY5NI1hBqnHyUB-ILdhuJr6EqydA/view?usp=sharing</t>
  </si>
  <si>
    <t>Febri Aneza
(NO.BP. 1610431036)</t>
  </si>
  <si>
    <t>20 Juli 2020</t>
  </si>
  <si>
    <t>https://drive.google.com/file/d/1RRwea-lP4uEjBXWVLFDmFIo7Qrrt1Idq/view?usp=sharing</t>
  </si>
  <si>
    <t>6. Semester Ganjil 2020/2021(Agustus 2020 s/d Januari 2021)</t>
  </si>
  <si>
    <t>Izzatur Rahmi Havi 
(NO.BP. 1610433010)</t>
  </si>
  <si>
    <t>2 November 2020</t>
  </si>
  <si>
    <t>https://drive.google.com/file/d/1qC2wYCFzWmL-tR6XoE1I7jFtWrm_lVo0/view?usp=sharing</t>
  </si>
  <si>
    <t>Rozi Kofila Putri
(NO.BP. 1510431007)</t>
  </si>
  <si>
    <t>20 November 2020</t>
  </si>
  <si>
    <t>https://drive.google.com/file/d/19yqAnDdSspTj7EdAeFwv2DgyWaA5DG0M/view?usp=sharing</t>
  </si>
  <si>
    <t>7. Semester Genap 2020/2021 (Februari 2021 s/d Juli 2021)</t>
  </si>
  <si>
    <t>Dinda Hidayatul Ulya 
(NO.BP. 1610432041)</t>
  </si>
  <si>
    <t>19 Februari 2021</t>
  </si>
  <si>
    <t>https://drive.google.com/file/d/1NZEIn3NPJVzIJtQuAzCoB3_9lohObaFL/view?usp=sharing</t>
  </si>
  <si>
    <t>Rahmat Ogi Sentosa 
(NO.BP. 1710432031)</t>
  </si>
  <si>
    <t>30 Juni 2021</t>
  </si>
  <si>
    <t>https://drive.google.com/file/d/1ZN6jmNFY_0saomLx6eder7DoxjH05pP_/view?usp=sharing</t>
  </si>
  <si>
    <t>8. Semester Ganjil 2021/2022 (Agustus 2021 s/d Januari 2022)</t>
  </si>
  <si>
    <t>Ahmad Shobari 
(NO.BP. 1710431031)</t>
  </si>
  <si>
    <t>23 Desember 2021</t>
  </si>
  <si>
    <t>M. Anshar Al Ghani 
(NO.BP. 1710433003)</t>
  </si>
  <si>
    <t>26 November 2021</t>
  </si>
  <si>
    <t>Yola Sartika Sari
(NO.BP. 1920432015)</t>
  </si>
  <si>
    <t>9 Agustus 2021</t>
  </si>
  <si>
    <t>Pembimbing Pendamping/Pembantu (Skripsi)</t>
  </si>
  <si>
    <t>Yuliadi Yuna Sutra
No BP. 1310431059</t>
  </si>
  <si>
    <t>19 Oktober 2017</t>
  </si>
  <si>
    <t>Pembimbing II</t>
  </si>
  <si>
    <t>https://drive.google.com/file/d/1_wKPbLPb0N7iG4JmttS-wCeMS_qRqLmO/view?usp=sharing</t>
  </si>
  <si>
    <t>Aidil Adrianda A
No BP. 1410432011</t>
  </si>
  <si>
    <t>27 April 2018</t>
  </si>
  <si>
    <t>https://drive.google.com/file/d/1dfcJlu2fjlcOn7Tf0sY5v7qL130zqBvt/view?usp=sharing</t>
  </si>
  <si>
    <t>Aulia Nabila
No BP. 1310432028</t>
  </si>
  <si>
    <t>18 Juli 2018</t>
  </si>
  <si>
    <t>https://drive.google.com/file/d/1N4Rn6uB7PNl5k3ruInxD88Q45FjmnNV7/view?usp=sharing</t>
  </si>
  <si>
    <t>Muhardiansyah 
(NO. BP. 1510432045)</t>
  </si>
  <si>
    <t>24 Januari 2019</t>
  </si>
  <si>
    <t>https://drive.google.com/file/d/1uQCOsQuP071RHSUUE-Zj3Bulws9Se8z3/view?usp=sharing</t>
  </si>
  <si>
    <t>Yola Sartika Sari
(NO. BP. 1510431044)</t>
  </si>
  <si>
    <t>12 April 2019</t>
  </si>
  <si>
    <t>https://drive.google.com/file/d/10WRGsbYMNuDP0uZnhuAbTvphln-ctagx/view?usp=sharing</t>
  </si>
  <si>
    <t>5. Semester Ganjil 2019/2020 (Agustus 2019 s/d Januari 2020)</t>
  </si>
  <si>
    <t>Ridha Fadhila Sani 
(NO.BP. 1510431019)</t>
  </si>
  <si>
    <t>17 Januari 2020</t>
  </si>
  <si>
    <t>https://drive.google.com/file/d/1bCwUjXLhiaTnconSu-RdWBZPPNlxFRkJ/view?usp=sharing</t>
  </si>
  <si>
    <t xml:space="preserve">Ketua Penguji </t>
  </si>
  <si>
    <t>Retno Hadinata
No BP. 1110433042</t>
  </si>
  <si>
    <t>24 Juli 2017</t>
  </si>
  <si>
    <t>Berita Acara Ujian
No. 36/UN16.03.5.3/PP/S1/III/2017</t>
  </si>
  <si>
    <t>https://drive.google.com/file/d/14oaBmZVQMcyCSZyB_CoJp7trV2AitgpZ/view?usp=sharing</t>
  </si>
  <si>
    <t>Annisa Maula Zakiya
No BP. 1210433033</t>
  </si>
  <si>
    <t>9 Januari 2018</t>
  </si>
  <si>
    <t>Berita Acara Ujian
No. 7/UN16.03.5.3/PP/S1/I/2018</t>
  </si>
  <si>
    <t>https://drive.google.com/file/d/1jEHSdhVOABChZf0StMxZ81_dGqBhGtC9/view?usp=sharing</t>
  </si>
  <si>
    <t>Nessa
No BP. 1320432027</t>
  </si>
  <si>
    <t>15 Januari 2018</t>
  </si>
  <si>
    <t>Berita Acara Ujian
No. 2/UN16.03.5.3/PP/S2/I/2018</t>
  </si>
  <si>
    <t>https://drive.google.com/file/d/1DHAyFrVKHFZJOGb-sErR7HDlF_ewHN_U/view?usp=sharing</t>
  </si>
  <si>
    <t>Suciana Budi Aryani
No BP. 1320432015</t>
  </si>
  <si>
    <t>Berita Acara Ujian
No. 3/UN16.03.5.3/PP/S2/I/2018</t>
  </si>
  <si>
    <t>https://drive.google.com/file/d/1-FGQi2Gy8ip6orbgMFia13g6sl3VWYDp/view?usp=sharing</t>
  </si>
  <si>
    <t>Sub total Ketua Penguji</t>
  </si>
  <si>
    <t>Riri Alfakhriati
No BP. 1410432015</t>
  </si>
  <si>
    <t>26 April 2018</t>
  </si>
  <si>
    <t>Berita Acara Ujian
No. 21/UN16.03.5.3/PP/S1/II/2018</t>
  </si>
  <si>
    <t>https://drive.google.com/file/d/1gu5D-2e9j03I1hrOELfqhp9RTtfYT-dE/view?usp=sharing</t>
  </si>
  <si>
    <t>Debby Evrya Ariesy
No BP. 1310432019</t>
  </si>
  <si>
    <t>11 Juli 2018</t>
  </si>
  <si>
    <t>Berita Acara Ujian
No. 13/UN16.03.5.3/PP/S1/III/2018</t>
  </si>
  <si>
    <t>https://drive.google.com/file/d/1SEtytcCTSxvh4j7nYZOfFBvow6D26B3n/view?usp=sharing</t>
  </si>
  <si>
    <t>Suci Rahma Putri
No BP. 1310432039</t>
  </si>
  <si>
    <t>Berita Acara Ujian
No. 16/UN16.03.5.3/PP/S1/III/2018</t>
  </si>
  <si>
    <t>https://drive.google.com/file/d/1qdKHDZT1KJVOFGwV4HFFfIX2LDMRxNZa/view?usp=sharing</t>
  </si>
  <si>
    <t>Melati Sri Wahyuni
No BP. 1410431032</t>
  </si>
  <si>
    <t>9 Januari 2019</t>
  </si>
  <si>
    <t>Berita Acara Ujian
No. 9/UN16.03.5.3/PP/S1/I/2019</t>
  </si>
  <si>
    <t>https://drive.google.com/file/d/104YiDwm9XDKe9iZxa4zCc2LwRwZMcx9k/view?usp=sharing</t>
  </si>
  <si>
    <t>Muthia Muhana
No BP. 1410432023</t>
  </si>
  <si>
    <t>15 Januari 2019</t>
  </si>
  <si>
    <t>Berita Acara Ujian
No. 18/UN16.03.5.3/PP/S1/I/2019</t>
  </si>
  <si>
    <t>https://drive.google.com/file/d/1IAB25GPKkwkiJWx3aBFmcjO8NIlCJYrP/view?usp=sharing</t>
  </si>
  <si>
    <t>Orien Luisa Hura
No BP. 1410431014</t>
  </si>
  <si>
    <t>21 Januari 2019</t>
  </si>
  <si>
    <t>Berita Acara Ujian
No. 33/UN16.03.5.3/PP/S1/I/2019</t>
  </si>
  <si>
    <t>https://drive.google.com/file/d/1ivKoazGsxAl7FZtLShIBkAAKnaorY7WT/view?usp=sharing</t>
  </si>
  <si>
    <t>Putri May Windy
No BP. 1410431024</t>
  </si>
  <si>
    <t>23 Januari 2019</t>
  </si>
  <si>
    <t>Berita Acara Ujian
No. 38/UN16.03.5.3/PP/S1/I/2019</t>
  </si>
  <si>
    <t>https://drive.google.com/file/d/1RFHDYin95IG2HOo2IXh6khpIZvQtehFe/view?usp=sharing</t>
  </si>
  <si>
    <t>Sadha Dwi Meitia
No BP. 1410431043</t>
  </si>
  <si>
    <t>Berita Acara Ujian
No. B/41/UN16.03/3.3/PK.03.05/2019</t>
  </si>
  <si>
    <t>https://drive.google.com/file/d/1NVG2eHpycR6FLGxhCnVBe47MJ-IlKi2-/view?usp=sharing</t>
  </si>
  <si>
    <t>Selvia Harvenia
No BP. 1510432041</t>
  </si>
  <si>
    <t>Berita Acara Ujian
No. B/88/UN16.03/3.3/PK.03.05/2019</t>
  </si>
  <si>
    <t>https://drive.google.com/file/d/1Ny0OWUEhsr7g_yWBspAU_A72hXxcM9Bw/view?usp=sharing</t>
  </si>
  <si>
    <t>Sri Wahyuni
No. BP. 1510431013</t>
  </si>
  <si>
    <t>6 Januari 2020</t>
  </si>
  <si>
    <t>Berita Acara Ujian
No. B/182/UN16.03/3.3/PK.03.05/2019</t>
  </si>
  <si>
    <t>Wulan Purnama Sari
No. BP. 1510431039</t>
  </si>
  <si>
    <t>7 Januari 2020</t>
  </si>
  <si>
    <t>Berita Acara Ujian
No. B/183/UN16.03/3.3/PK.03.05/2019</t>
  </si>
  <si>
    <t>https://drive.google.com/file/d/1ypWJtJ-XDSKdjL7ZSPpaWVkVPXL7JeMy/view?usp=sharing</t>
  </si>
  <si>
    <t>Revi Revina
(NO.BP. 1610431007)</t>
  </si>
  <si>
    <t>30 September 2020</t>
  </si>
  <si>
    <t>Berita Acara Ujian
No. B/147/UN16.03/3.3/PK.03.05/2020</t>
  </si>
  <si>
    <t>https://drive.google.com/file/d/1vKF0dyrzuUp4ae5PO_NwUHpkyvENLW8p/view?usp=sharing</t>
  </si>
  <si>
    <t>Andini Saraswati 
(NO.BP. 1310432017)</t>
  </si>
  <si>
    <t>1 Desember 2020</t>
  </si>
  <si>
    <t>Berita Acara Ujian
No. B/176/UN16.03/3.3/PK.03.05/2020</t>
  </si>
  <si>
    <t>https://drive.google.com/file/d/1oWh7BBV0JSmmvWEvevisKUT5DEPp9P0-/view?usp=sharing</t>
  </si>
  <si>
    <t>Ratih Anjeli Putri
No BP. 1610431033</t>
  </si>
  <si>
    <t>4 Desember 2020</t>
  </si>
  <si>
    <t>Berita Acara Ujian
No. B/178/UN16.03/3.3/PK.03.05/2020</t>
  </si>
  <si>
    <t>https://drive.google.com/file/d/1cAWMiWNz7dEq6ZlDryVipdMgNics0tDe/view?usp=sharing</t>
  </si>
  <si>
    <t>Mega Susanti
No BP. 1710431020</t>
  </si>
  <si>
    <t>6 April 2021</t>
  </si>
  <si>
    <t>Berita Acara Ujian
No. B/39/UN16.03/3.3/PK.03.05/2021</t>
  </si>
  <si>
    <t>https://drive.google.com/file/d/1TsCmvF0FX7jFGBUejf-i0mWzhyYG9kqB/view?usp=sharing</t>
  </si>
  <si>
    <t>Raxa Ragana Sakta
No BP. 1510432051</t>
  </si>
  <si>
    <t>15 Juni 2021</t>
  </si>
  <si>
    <t>Berita Acara Ujian
No. B/75/UN16.03/3.3/PK.03.05/2021</t>
  </si>
  <si>
    <t>https://drive.google.com/file/d/14Ztqm59M7bYigyQIkXi8rp-imWDvzqrO/view?usp=sharing</t>
  </si>
  <si>
    <t>Yulanda Mardiana Putri
No BP. 1710432013</t>
  </si>
  <si>
    <t>2 Agustus 2021</t>
  </si>
  <si>
    <t>Berita Acara Ujian
No. B/125/UN16.03/3.3/PK.03.05/2021</t>
  </si>
  <si>
    <t>https://drive.google.com/file/d/1AU05f4_oO_9M7oCaXlRZNFFw5EJPpKJZ/view?usp=sharing</t>
  </si>
  <si>
    <t>Chyntia Dwi Yan
No BP. 1920432008</t>
  </si>
  <si>
    <t>26 Agustus 2021</t>
  </si>
  <si>
    <t>Berita Acara Ujian
No. B/160/UN16.03/3.3/PK.03.05/2021</t>
  </si>
  <si>
    <t>https://drive.google.com/file/d/1uz3f9XPh1bFWSdMt3HXoLt7XpZjAb-fK/view?usp=sharing</t>
  </si>
  <si>
    <t>Eka Purwanti
No BP. 1920432004</t>
  </si>
  <si>
    <t>19 Agustus 2021</t>
  </si>
  <si>
    <t>Berita Acara Ujian
No. B/147/UN16.03/3.3/PK.03.05/2021</t>
  </si>
  <si>
    <t>https://drive.google.com/file/d/1cU9uPBnHwj1UNG5QRy5NRy8f_SY7e1JJ/view?usp=sharing</t>
  </si>
  <si>
    <t>Faizal Hafiz Fadilah
No BP. 1920432014</t>
  </si>
  <si>
    <t>27 Agustus 2021</t>
  </si>
  <si>
    <t>Berita Acara Ujian
No. B/158/UN16.03/3.3/PK.03.05/2021</t>
  </si>
  <si>
    <t>https://drive.google.com/file/d/1YVA2fVL5vskWyXf_eNlR8_L8nWBJw1na/view?usp=sharing</t>
  </si>
  <si>
    <t>Anggota Penguji</t>
  </si>
  <si>
    <t>Tiara Jailani
No BP. 1310432004</t>
  </si>
  <si>
    <t>Berita Acara Ujian
No. 3/UN16.03.5.3/PP/S1/IV/2017</t>
  </si>
  <si>
    <t>Fitri Sarah 
 (NO.BP. 1310432053)</t>
  </si>
  <si>
    <t>Berita Acara Ujian
No. 9/UN16.03.5.3/PP/S1/I/2018</t>
  </si>
  <si>
    <t>Gandung Catur Wicaksono 
 (NO.BP. 1310431057)</t>
  </si>
  <si>
    <t>Fajrilla Rizka Salmia Putri  
 (NO.BP. 1310431002)</t>
  </si>
  <si>
    <t>Mutia Mawaddany  
 (NO.BP. 1210433018)</t>
  </si>
  <si>
    <t>Suci Sundari 
 (NO.BP. 1310433027)</t>
  </si>
  <si>
    <t>Yuliadi Yuna Sutra 
 (NO.BP. 1310431059)</t>
  </si>
  <si>
    <t>Fani Rahmadhani  
 (NO.BP. 1310431022)</t>
  </si>
  <si>
    <t>Indah Silvia Afmi
 (No.BP. 1310431038)</t>
  </si>
  <si>
    <t>16 Januari 2018</t>
  </si>
  <si>
    <t>Berita Acara Ujian
No. 12/UN16.03.5.3/PP/S1/I/2018</t>
  </si>
  <si>
    <t>Dwi Novri Asmara
 (No.BP. 1520432004)</t>
  </si>
  <si>
    <t>12 Januari 2018</t>
  </si>
  <si>
    <t>Berita Acara Ujian
No. 1/UN16.03.5.3/PP/S2/I/2018</t>
  </si>
  <si>
    <t>Sub total Anggota Penguji</t>
  </si>
  <si>
    <t>Laksmi Charina Thasya
 (No.BP. 1210433028)</t>
  </si>
  <si>
    <t>12 Februari 2018</t>
  </si>
  <si>
    <t>Berita Acara Ujian
No. 2/UN16.03.5.3/PP/S1/II/2018</t>
  </si>
  <si>
    <t>https://drive.google.com/file/d/1unKjSDRK-4Caa6og3QS9wQ2JBCAW2vC2/view?usp=sharing</t>
  </si>
  <si>
    <t>Sri Rahayu Ningsih Primadona
 (No.BP. 1310431076)</t>
  </si>
  <si>
    <t>1 Maret 2018</t>
  </si>
  <si>
    <t>Berita Acara Ujian
No. 5/UN16.03.5.3/PP/S1/II/2018</t>
  </si>
  <si>
    <t>https://drive.google.com/file/d/1norlm4mfHqxRUl7HKloStAxj3TpA8mTB/view?usp=sharing</t>
  </si>
  <si>
    <t>Ronald Hendriko
 (No.BP. 1110432010)</t>
  </si>
  <si>
    <t>Berita Acara Ujian
No. 19/UN16.03.5.3/PP/S1/I/2018</t>
  </si>
  <si>
    <t>https://drive.google.com/file/d/1AYYWZlAoJbJK0TktofI0DWM6r_MhtooT/view?usp=sharing</t>
  </si>
  <si>
    <t>Nur Fauzana
 (No.BP. 1410432021)</t>
  </si>
  <si>
    <t>18 April 2018</t>
  </si>
  <si>
    <t>Berita Acara Ujian
No. 12/UN16.03.5.3/PP/S1/II/2018</t>
  </si>
  <si>
    <t>https://drive.google.com/file/d/1AHPuTiVY6iNTMs5NFFCT7u42y-dRAUPp/view?usp=sharing</t>
  </si>
  <si>
    <t>Aidil Adrianda A
 (No.BP. 1410432011)</t>
  </si>
  <si>
    <t>Berita Acara Ujian
No. 22/UN16.03.5.3/PP/S1/II/2018</t>
  </si>
  <si>
    <t>https://drive.google.com/file/d/1XEfrac4FDczWQEenzO4yKrnJdIMthna8/view?usp=sharing</t>
  </si>
  <si>
    <t>Sisri Wahyuni
 (No.BP. 1410431051)</t>
  </si>
  <si>
    <t>Berita Acara Ujian
No. 17/UN16.03.5.3/PP/S1/I/2018</t>
  </si>
  <si>
    <t>https://drive.google.com/file/d/1MFAaHgaCgct75m7tLwPs8wFIUhxGcUB_/view?usp=sharing</t>
  </si>
  <si>
    <t>Meiza Fiqrul Hanif
 (No.BP. 1310431077)</t>
  </si>
  <si>
    <t>5 Juli 2018</t>
  </si>
  <si>
    <t>Berita Acara Ujian
No. 10/UN16.03.5.3/PP/S1/III/2018</t>
  </si>
  <si>
    <t>https://drive.google.com/file/d/1yyVijHV8p7JkD6G_NTE5XtPmbkTC8Q6x/view?usp=sharing</t>
  </si>
  <si>
    <t>Tri Yuliadi M
 (No.BP. 1410432040)</t>
  </si>
  <si>
    <t>16 Oktober 2018</t>
  </si>
  <si>
    <t>Berita Acara Ujian
No. 3/UN16.03.5.3/PP/S1/IV/2018</t>
  </si>
  <si>
    <t>https://drive.google.com/file/d/1-WbBB-xwb5YEdhWIx7E8fEBg04jjfagZ/view?usp=sharing</t>
  </si>
  <si>
    <t>Chyntia Dwi Yan
 (No.BP. 1410431041)</t>
  </si>
  <si>
    <t>Berita Acara Ujian
No. 11/UN16.03.5.3/PP/S1/I/2019</t>
  </si>
  <si>
    <t>https://drive.google.com/file/d/1mCT2gRzNSmyRELYT--yedZFvhNZFQktk/view?usp=sharing</t>
  </si>
  <si>
    <t>Dwi Ratna Dian Sari
 (No.BP. 1310431023)</t>
  </si>
  <si>
    <t>Berita Acara Ujian
No. 3/UN16.03.5.3/PP/S1/I/2019</t>
  </si>
  <si>
    <t>https://drive.google.com/file/d/1mmExmWfxoqJe9mbW0ovdZ9QFxw5GgeGL/view?usp=sharing</t>
  </si>
  <si>
    <t>Fifi Febrianti
 (No.BP. 1410431044)</t>
  </si>
  <si>
    <t>Berita Acara Ujian
No. 32/UN16.03.5.3/PP/S1/I/2019</t>
  </si>
  <si>
    <t>https://drive.google.com/file/d/1qQOjXmlLY5MGTRWpAIj2fEZW8TaQEo-Z/view?usp=sharing</t>
  </si>
  <si>
    <t>Rozi Fauzi
 (No.BP. 1510431045)</t>
  </si>
  <si>
    <t>8 Januari 2019</t>
  </si>
  <si>
    <t>Berita Acara Ujian
No. 8/UN16.03.5.3/PP/S1/I/2019</t>
  </si>
  <si>
    <t>https://drive.google.com/file/d/1rkGN76XYWtdf0OPWwMQboP09F03VcXVh/view?usp=sharing</t>
  </si>
  <si>
    <t>Silvia Yunanda
 (No.BP. 1510432016)</t>
  </si>
  <si>
    <t>15 Juli 2019</t>
  </si>
  <si>
    <t>Berita Acara Ujian
No. B/97/UN16.03/3.3/PK.03.05/2019</t>
  </si>
  <si>
    <t>https://drive.google.com/file/d/1RMdxSviTe_K4Au2mR9kvJUxlBAS4ij1Z/view?usp=sharing</t>
  </si>
  <si>
    <t>Siti Azhura
 (No.BP. 1410432014)</t>
  </si>
  <si>
    <t>12 Juli 2019</t>
  </si>
  <si>
    <t>Berita Acara Ujian
No. B/89/UN16.03/3.3/PK.03.05/2019</t>
  </si>
  <si>
    <t>https://drive.google.com/file/d/1n75WHa8X26QZk_fJrGk-R_3vLmYEzDkp/view?usp=sharing</t>
  </si>
  <si>
    <t>Syafrida Wirma Yenti
 (No.BP. 1520432008)</t>
  </si>
  <si>
    <t>2 Mei 2019</t>
  </si>
  <si>
    <t>Berita Acara Ujian
No. B/50/UN16.03/3.3/PK.03.05/2019</t>
  </si>
  <si>
    <t>https://drive.google.com/file/d/1MT0BZpiOc0C7HIHw5OqlQpnhd-tn7-rw/view?usp=sharing</t>
  </si>
  <si>
    <t>Khoirin Latipah
 (No.BP. 1720432005)</t>
  </si>
  <si>
    <t>25 Juli 2019</t>
  </si>
  <si>
    <t>Berita Acara Ujian
No. B/111/UN16.03/3.3/PK.03.05/2019</t>
  </si>
  <si>
    <t>Adek Hayati Putri
 (No.BP. 1510431032)</t>
  </si>
  <si>
    <t>30 September 2019</t>
  </si>
  <si>
    <t>Berita Acara Ujian
No. B/126/UN16.03/3.3/PK.06.05/2019</t>
  </si>
  <si>
    <t>https://drive.google.com/file/d/1adUEAeNJROHL1wfmSDET83Hf1WLGiJo7/view?usp=sharing</t>
  </si>
  <si>
    <t>Agung Alvian Noor
 (NO.BP. 1410431017)</t>
  </si>
  <si>
    <t>23 Oktober 2019</t>
  </si>
  <si>
    <t>Berita Acara Ujian
No. B/28/UN16.03/3.3/PK.03.05/2020</t>
  </si>
  <si>
    <t>https://drive.google.com/file/d/1idKFw8Io0ZtBz423RFuF-oW6c0D2Pvfi/view?usp=sharing</t>
  </si>
  <si>
    <t>Berita Acara Ujian
No. B/28/UN16.03/3.3/PK.03.05/2022</t>
  </si>
  <si>
    <t>Dewi Ratsyasnita Mardianti
(No.BP. 1610431031)</t>
  </si>
  <si>
    <t>10 Juni 2020</t>
  </si>
  <si>
    <t>Berita Acara Ujian
No. B/36/UN16.03/3.3/PK.03.05/2021</t>
  </si>
  <si>
    <t>https://drive.google.com/file/d/1kavUqkob8DqtD9p4h7Aff9g0s2ETeOsu/view?usp=sharing</t>
  </si>
  <si>
    <t>Sendy Aiwa Pratama 
(No.BP. 1610432007)</t>
  </si>
  <si>
    <t>21 Juli 2020</t>
  </si>
  <si>
    <t>Berita Acara Ujian
No. B/128/UN16.03/3.3/PK.03.05/2020</t>
  </si>
  <si>
    <t>https://drive.google.com/file/d/1Vg0l7lhzAYcTzzJwsXi0QPLt22O8wDWX/view?usp=sharing</t>
  </si>
  <si>
    <t>Ahsan
(No.BP. 1820432020)</t>
  </si>
  <si>
    <t>13 Juli 2020</t>
  </si>
  <si>
    <t>https://drive.google.com/file/d/1wdIhh49wl-Gze76CpqRZY7-lF-yePXTV/view?usp=sharing</t>
  </si>
  <si>
    <t>Riri Alfakhriati
(No.BP. 1820432023)</t>
  </si>
  <si>
    <t>22 Juli 2020</t>
  </si>
  <si>
    <t>https://drive.google.com/file/d/1k4pwSNYw3Jgpd1Q4rxb8dxyzhUsznaFs/view?usp=sharing</t>
  </si>
  <si>
    <t>Izzatur Rahmi Havi  
(NO.BP. 1610433010)</t>
  </si>
  <si>
    <t>https://drive.google.com/file/d/1HgNFsZ6-9XUbh6Qwp3idT8cFzcPlQv8b/view?usp=sharing</t>
  </si>
  <si>
    <t>Annisa Maula Zakiya  
(NO.BP. 1820432019)</t>
  </si>
  <si>
    <t>11 Desember 2020</t>
  </si>
  <si>
    <t>Berita Acara Ujian
No. B/174/UN16.03/3.3/PK.03.05/2020</t>
  </si>
  <si>
    <t>https://drive.google.com/file/d/1PElgdZR3EIbyEcXLgm597QJJuGmBI4Gh/view?usp=sharing</t>
  </si>
  <si>
    <t>Lathifa Suci Noviana
 (No.BP. 1510431025)</t>
  </si>
  <si>
    <t>11 Februari 2021</t>
  </si>
  <si>
    <t>Berita Acara Ujian
No. B/70/UN16.03/3.3/PK.03.05/2021</t>
  </si>
  <si>
    <t>https://drive.google.com/file/d/1A1ZrVEeo5Ny3AUEvJjmTLULSzp1hFmug/view?usp=sharing</t>
  </si>
  <si>
    <t>Ulfa Rahayu. Sy
 (No.BP. 1610431019)</t>
  </si>
  <si>
    <t>1 Maret 2021</t>
  </si>
  <si>
    <t>https://drive.google.com/file/d/1JL9RJoxAXY1Fcsco_uaIvLPDYzMPWnFS/view?usp=sharing</t>
  </si>
  <si>
    <t>Nadya Putri Alisya 
(NO.BP. 1610431027)</t>
  </si>
  <si>
    <t>23 Juli 2021</t>
  </si>
  <si>
    <t>https://drive.google.com/file/d/1LzaUlS_xBoGRr9vpJpSZv2cH7O7lfy3p/view?usp=sharing</t>
  </si>
  <si>
    <t>Annisa Rahmadiah
(NO.BP. 1920432001)</t>
  </si>
  <si>
    <t>27 Juli 2021</t>
  </si>
  <si>
    <t>https://drive.google.com/file/d/1xTuGJ6lOp1inlEJcm3zC0Pp6qtefAN34/view?usp=sharing</t>
  </si>
  <si>
    <t>Athia Nurindah Sari 
(NO.BP. 1920432018)</t>
  </si>
  <si>
    <t>30 Juli 2021</t>
  </si>
  <si>
    <t>https://drive.google.com/file/d/1VfrPxTAjVaJHPit4IE5-0PzAfN8wsghM/view?usp=sharing</t>
  </si>
  <si>
    <t>Ayu Assari Lubis
 (No. BP 1710431028)</t>
  </si>
  <si>
    <t>21 Desember 2021</t>
  </si>
  <si>
    <t>Berita Acara Ujian
No. B/124/UN16.03/3.3/PK.03.05/2021</t>
  </si>
  <si>
    <t>https://drive.google.com/file/d/1hOjigiBJ13GdNVvdQ15ALGmtUtW0CX5Y/view?usp=sharing</t>
  </si>
  <si>
    <t>24 Agustus 2021</t>
  </si>
  <si>
    <t>https://drive.google.com/file/d/1lWZ6V-G5igINLoVeQKlWx6oKgia6SVYR/view?usp=sharing</t>
  </si>
  <si>
    <t>Khofifa Ramadhani
 (No. BP 1710431008)</t>
  </si>
  <si>
    <t>5 November 2021</t>
  </si>
  <si>
    <t>https://drive.google.com/file/d/1AJ_vV2KN3CRdrqsCpI5oTZBKkCtNyQP9/view?usp=sharing</t>
  </si>
  <si>
    <t>Muhammad Imam Akbar
 (No. BP 1710432004)</t>
  </si>
  <si>
    <t>18 Agustus 2021</t>
  </si>
  <si>
    <t>https://drive.google.com/file/d/1FHT1svvgGjLjD-bevz3-29OqUW67Pp-N/view?usp=sharing</t>
  </si>
  <si>
    <t>Nia Novia Yuliza
 (No. BP 1610432001)</t>
  </si>
  <si>
    <t>8 September 2021</t>
  </si>
  <si>
    <t>https://drive.google.com/file/d/1YqkNsgutO5wM5fHS3dip3BoMjn7IluzD/view?usp=sharing</t>
  </si>
  <si>
    <t>Norita Pakpahan
 (No. BP 1710433001)</t>
  </si>
  <si>
    <t>https://drive.google.com/file/d/15fWwsOWff-QH-ZyjX3TvizXYqrgaGHXb/view?usp=sharing</t>
  </si>
  <si>
    <t>Penasehat Akademik</t>
  </si>
  <si>
    <t>2017</t>
  </si>
  <si>
    <t>Kegiatan</t>
  </si>
  <si>
    <t>SK Dekan FMIPA No. 449/XIII/D/FMIPA/2017</t>
  </si>
  <si>
    <t>https://drive.google.com/file/d/1vXSO0hcXHaQQolG3lznT6s2vX_OlD9Ka/view?usp=sharing</t>
  </si>
  <si>
    <t>SK Dekan FMIPA No. 333/XIII/D/FMIPA/2018</t>
  </si>
  <si>
    <t>https://drive.google.com/file/d/1EOy0B3rjZxLVr9TZiHQx5aF4veErtYVH/view?usp=sharing</t>
  </si>
  <si>
    <t>SK Dekan FMIPA No. 606/XIII/D/FMIPA/2018</t>
  </si>
  <si>
    <t>https://drive.google.com/file/d/17FhjBBjB4wig5H8Xjy4QpAAZklu3Z7BO/view?usp=sharing</t>
  </si>
  <si>
    <t>SK Dekan FMIPA No. 129/XIII/D/FMIPA/2019</t>
  </si>
  <si>
    <t>https://drive.google.com/file/d/1m7OAr6wujSSHolp0whmYupcZWbfd5xgE/view?usp=sharing</t>
  </si>
  <si>
    <t>SK Dekan FMIPA No. 429/XIII/D/FMIPA/2019</t>
  </si>
  <si>
    <t>https://drive.google.com/file/d/1zBTq_LBMdhKp3Qm02yBva09luT5U4b-J/view?usp=sharing</t>
  </si>
  <si>
    <t>SK Dekan FMIPA No. 65/UN16.03.D/XIII/KPT/2020</t>
  </si>
  <si>
    <t>https://drive.google.com/file/d/1pS5Cdw9AFUROWi2OWiUB_0Uk4zJUf9hS/view?usp=sharing</t>
  </si>
  <si>
    <t>SK Dekan FMIPA No. 276/UN16.03.D/XIII/KPT/2020</t>
  </si>
  <si>
    <t>https://drive.google.com/file/d/1oCoCUq1RM0xaj8eC_eNyX1FG2-PwuO9A/view?usp=sharing</t>
  </si>
  <si>
    <t>SK Dekan FMIPA No. 62/UN16.03.D/XIII/KPT/2021</t>
  </si>
  <si>
    <t>https://drive.google.com/file/d/10Q86VAUK9GFihz9TAm5_V0D2L1eEZdb7/view?usp=sharing</t>
  </si>
  <si>
    <t>SK Dekan FMIPA No. 219/UN16.03.D/XIII/KPT/2021</t>
  </si>
  <si>
    <t>https://drive.google.com/file/d/1RsvSrVq-C4fm9fSGuU7h9TF9p55HyyXH/view?usp=sharing</t>
  </si>
  <si>
    <t>JUMLAH TOTAL</t>
  </si>
  <si>
    <t>Demikian pernyataan ini dibuat untuk dapat dipergunakan sebagaimana mestinya.</t>
  </si>
  <si>
    <t>Fakultas MIPA Univesitas Andalas</t>
  </si>
  <si>
    <t>MELAKSANAKAN PENELITIAN</t>
  </si>
  <si>
    <t>Telah melaksanakan penelitian sebagai berikut :</t>
  </si>
  <si>
    <t>Tanggal Terbit/ Publish</t>
  </si>
  <si>
    <t>Petunjuk Pengisian, Batas Kepatutan Pengusulan, dan Angka Kredit Paling Tinggi setiap Item Usulan Karya Ilmiah</t>
  </si>
  <si>
    <t>Menghasilkan karya ilmiah:</t>
  </si>
  <si>
    <t>Hasil penelitian atau hasil pemikiran yang dipublikasikan dalam bentuk buku:</t>
  </si>
  <si>
    <t>Maksimum 1 buku/ tahun</t>
  </si>
  <si>
    <t>Angka kredit paling tinggi 40</t>
  </si>
  <si>
    <t>Judul Buku</t>
  </si>
  <si>
    <t>Buku</t>
  </si>
  <si>
    <t>Harus diisi</t>
  </si>
  <si>
    <t>Penulis Buku</t>
  </si>
  <si>
    <t>ISBN</t>
  </si>
  <si>
    <t>Penerbit</t>
  </si>
  <si>
    <t>Jumlah Halaman</t>
  </si>
  <si>
    <t>Alamat menuju repository/server softcopy dari buku. Bagian yang harus ada : judul, kata pengantar, daftar isi dan minimal 50% isi buku (termasuk kesimpulan)</t>
  </si>
  <si>
    <t>URL Peer Review</t>
  </si>
  <si>
    <t>URL menuju dokumen peer review (direct link ke http://repo.unand.ac.id/) Format PDF, 1 File, Minimal 2 hasil peer review.</t>
  </si>
  <si>
    <t>Angka kredit paling tinggi 20</t>
  </si>
  <si>
    <r>
      <rPr>
        <b/>
        <sz val="11"/>
        <color theme="1"/>
        <rFont val="Bookman Old Style"/>
        <charset val="134"/>
      </rPr>
      <t>Hasil penelitian atau hasil pemikiran dalam buku yang dipublikasikan dan berisi berbagai tulisan dari berbagai penulis (</t>
    </r>
    <r>
      <rPr>
        <b/>
        <i/>
        <sz val="11"/>
        <color theme="1"/>
        <rFont val="Bookman Old Style"/>
        <charset val="134"/>
      </rPr>
      <t>book chapter</t>
    </r>
    <r>
      <rPr>
        <b/>
        <sz val="11"/>
        <color theme="1"/>
        <rFont val="Bookman Old Style"/>
        <charset val="134"/>
      </rPr>
      <t>):</t>
    </r>
  </si>
  <si>
    <t>Angka kredit paling tinggi 15</t>
  </si>
  <si>
    <t>Judul Bab (Chapter)</t>
  </si>
  <si>
    <t>Buku/ Bab/ Chapter</t>
  </si>
  <si>
    <t>Penulis</t>
  </si>
  <si>
    <t>Editor</t>
  </si>
  <si>
    <t>Angka kredit paling tinggi 10</t>
  </si>
  <si>
    <t>Alamat menuju http://repo.unand.ac.id atau URL e-book resmi, dokumen terdiri dari : scan judul buku, daftar isi, chapter atau bab yang ditulis (termasuk kesimpulan)</t>
  </si>
  <si>
    <t>URL menuju dokumen peer review (direct link ke http://repo.unand.ac.id/) Format PDF, 1 File, Minimal 2 hasil peer reviewer.</t>
  </si>
  <si>
    <t>Hasil penelitian atau hasil pemikiran yang dipublikasikan dalam bentuk jurnal ilmiah :</t>
  </si>
  <si>
    <t>Batas kepatutan/pengakuan banyaknya publikasi di setiap nomor terbitan paling banyak 2 (dua) artikel karya ilmiah</t>
  </si>
  <si>
    <t>Jurnal Internasional Bereputasi</t>
  </si>
  <si>
    <t>Angka kredit paling tinggi 40 (terindeks pada database internasional bereputasi dan berfaktor dampak)</t>
  </si>
  <si>
    <t>Judul Artikel</t>
  </si>
  <si>
    <t>Artikel/ Jurnal</t>
  </si>
  <si>
    <t>Nama Jurnal</t>
  </si>
  <si>
    <t>Volume Jurnal</t>
  </si>
  <si>
    <t>Nomor Jurnal</t>
  </si>
  <si>
    <t>Opsional/jika ada mohon diisi Issue/Nomor Jurnal</t>
  </si>
  <si>
    <t>Tahun Terbit</t>
  </si>
  <si>
    <t>Halaman</t>
  </si>
  <si>
    <t>ISSN</t>
  </si>
  <si>
    <t>DOI</t>
  </si>
  <si>
    <r>
      <rPr>
        <sz val="11"/>
        <color theme="1"/>
        <rFont val="Bookman Old Style"/>
        <charset val="134"/>
      </rPr>
      <t xml:space="preserve">Opsional/jika ada mohon diisi lengkap dengan format direct link seperti contoh: </t>
    </r>
    <r>
      <rPr>
        <b/>
        <sz val="11"/>
        <color theme="1"/>
        <rFont val="Bookman Old Style"/>
        <charset val="134"/>
      </rPr>
      <t>https://doi.org/</t>
    </r>
    <r>
      <rPr>
        <sz val="11"/>
        <color theme="1"/>
        <rFont val="Bookman Old Style"/>
        <charset val="134"/>
      </rPr>
      <t>10.25077/ajis.6.1.57-78.2017</t>
    </r>
  </si>
  <si>
    <t>Alamat Web Jurnal</t>
  </si>
  <si>
    <t>Mulai tahun 2012, alamat ini harus mengarah ke web jurnal resmi, bukan sekadar repository. Sebaiknya, alamat ini langsung menuju halaman artikel (abstrak), bukan hanya halaman depan (homepage).</t>
  </si>
  <si>
    <t>URL menuju dokumen/full artikel jurnal atau menuju direct link ke http://repo.unand.ac.id/ jika artikel ini (jika tidak open access) yang meliputi: sampul jurnal, informasi dewan redaksi/editor, daftar isi, dan artikel</t>
  </si>
  <si>
    <t xml:space="preserve">SJR (Opsional) : </t>
  </si>
  <si>
    <t>Apabila Jurnal terindek Scimago, harus di isi nilai SJR sesuai tahun terbit artikel pada jurnal tersebut.</t>
  </si>
  <si>
    <t>Impact Factor (Opsional) :</t>
  </si>
  <si>
    <t>Apabila Jurnal terindek Thomson Reuters, harus di isi Nilai Impact Factor sesuai tahun terbit artikel pada jurnal tersebut.</t>
  </si>
  <si>
    <t>URL Dokumen Cek Similarity :</t>
  </si>
  <si>
    <t>URL menuju dokumen hasil pengecekan similarity atau originality (direct link ke http://repo.unand.ac.id/), bukan hasil scan tetapi hasil uji dari aplikasi turnitin.</t>
  </si>
  <si>
    <t xml:space="preserve">Apabila hasil uji kemiripan melebihi 25% terhadap 1 (satu) dokumen/primary source (tidak termasuk daftar pustaka, kemiripan kalimat yang kurang dari 3%, maka peer review secara subtansi harus memberikan pendapat ada tidaknya indikasi plagiasi.
</t>
  </si>
  <si>
    <t>URL Index Jurnal</t>
  </si>
  <si>
    <t>Contoh: https://www.scimagojr.com/journalsearch.php?q=28773&amp;tip=sid&amp;clean=0</t>
  </si>
  <si>
    <t>URL Dokumen Bukti Korespondensi</t>
  </si>
  <si>
    <t>Opsional/URL menuju dokumen bukti korespondensi karya ilmiah direct link ke http://repo.unand.ac.id/, apabila artikel diterbitkan pada jurnal/penerbit yang diragukan oleh Ditjen Dikti Kemendikbud</t>
  </si>
  <si>
    <t>Apakah ini syarat khusus?</t>
  </si>
  <si>
    <t>ya</t>
  </si>
  <si>
    <t>Diisi "YA/TIDAK"</t>
  </si>
  <si>
    <t>Keterangan Tambahan</t>
  </si>
  <si>
    <t>Opsional/keterangan tambahan, misalnya apabila URL dokumen terproteksi/tidak open access berikan informasi password disini.</t>
  </si>
  <si>
    <t>tidak</t>
  </si>
  <si>
    <t>Jurnal Internasional</t>
  </si>
  <si>
    <t>1. Angka kredit paling tinggi 30 kalau terindeks pada basis data internasional bereputasi (Scopus).
2. Angka kredit paling tinggi 20 kalau terindeks pada basis data internasional di luar kategori No. 1 (Web of Science Clarivate Analystic Kelompok Emerging Sources Citation Index - ESCI).</t>
  </si>
  <si>
    <t>Jurnal Nasional Terakreditasi/Peringkat 1 dan 2 (SINTA)</t>
  </si>
  <si>
    <t>Angka kredit paling tinggi  25</t>
  </si>
  <si>
    <t>Contoh: http://sinta.ristekbrin.go.id/journals/detail?id=3621</t>
  </si>
  <si>
    <t>Jurnal Nasional DOAJ/CABI/Copernicus/Peringkat 3 dan 4 (SINTA)</t>
  </si>
  <si>
    <t>Contoh: http://sinta.ristekbrin.go.id/journals/detail?id=6324</t>
  </si>
  <si>
    <t>f)</t>
  </si>
  <si>
    <t>Jurnal Nasional Peringkat 5 dan 6 (SINTA)</t>
  </si>
  <si>
    <t xml:space="preserve">Angka kredit paling tinggi 15 </t>
  </si>
  <si>
    <t>Contoh: http://sinta.ristekbrin.go.id/journals/detail?id=5312</t>
  </si>
  <si>
    <t>Jurnal Nasional/Nasional di Luar Peringkat 1-6</t>
  </si>
  <si>
    <t>Angka kredit paling tinggi 10 dan Paling tinggi 25% dari angka kredit unsur penelitian yang diperlukan untuk pengusulan ke Lektor Kepala dan Profesor</t>
  </si>
  <si>
    <r>
      <rPr>
        <b/>
        <sz val="11"/>
        <color theme="1"/>
        <rFont val="Bookman Old Style"/>
        <charset val="134"/>
      </rPr>
      <t xml:space="preserve">Hasil penelitian atau hasil pemikiran yang didesiminasikan </t>
    </r>
    <r>
      <rPr>
        <b/>
        <sz val="11"/>
        <color theme="1"/>
        <rFont val="Bookman Old Style"/>
        <charset val="134"/>
      </rPr>
      <t>:</t>
    </r>
  </si>
  <si>
    <t>Dipresentasikan secara oral dan dimuat dalam prosiding yang dipublikasikan (ber ISSN/ISBN) :</t>
  </si>
  <si>
    <t>1. Batas kepatutan/pengakuan banyaknya publikasi di setiap event/kegiatan desemilasi paling banyak 2 (dua) artikel karya ilmiah.
2. Jumlah angka kredit karya ilmiah butir: 2.a.4); 2.b.2); 2.c.2), dan 2.d.2); paling tinggi 25% dari angka kredit unsur penelitian yang diperlukan untuk pengusulan ke Lektor Kepala dan Profesor.</t>
  </si>
  <si>
    <t>Internasional terindeks pada Scimagojr dan Scopus</t>
  </si>
  <si>
    <t>Angka kredit paling tinggi  30</t>
  </si>
  <si>
    <t>Artikel/ Prosiding</t>
  </si>
  <si>
    <t>Nama Seminar/Konferensi/Simposium</t>
  </si>
  <si>
    <t xml:space="preserve">Penyelenggara Seminar/Konferensi/Simposium </t>
  </si>
  <si>
    <t>Tanggal/ Waktu Pelaksanaan</t>
  </si>
  <si>
    <t xml:space="preserve">URL Web Prosiding </t>
  </si>
  <si>
    <t>Opsional/alamat menuju web prosiding (jika ada)</t>
  </si>
  <si>
    <t xml:space="preserve">ISBN/ISSN </t>
  </si>
  <si>
    <t>URL menuju direct link ke http://repo.unand.ac.id/  berisi dokumen meliputi : Sampul proceeding, informasi dewan redaksi/editor/steering committee dan panitia pelaksana, daftar isi, artikel dan sertifikat/pasport (jika tidak ada sertifikat)</t>
  </si>
  <si>
    <t>URL Index Prosiding</t>
  </si>
  <si>
    <t>Contoh: https://www.scimagojr.com/journalsearch.php?q=17700156736&amp;tip=sid&amp;clean=0</t>
  </si>
  <si>
    <t>URL Dokumen Cek Similarity atau Originality</t>
  </si>
  <si>
    <t>Opsional/URL menuju dokumen bukti korespondensi karya ilmiah direct link ke https://drive.google.com/, apabila artikel diterbitkan pada prosiding/penerbit yang diragukan oleh Ditjen Dikti Kemendikbud</t>
  </si>
  <si>
    <t>Opsional/keterangan tambahan, misalnya apabila URL dokumen/arikel terproteksi/tidak open access berikan informasi password disini.</t>
  </si>
  <si>
    <t>Internasional terindeks pada Scopus, IEEE, SPIE</t>
  </si>
  <si>
    <t>Angka kredit paling tinggi 25</t>
  </si>
  <si>
    <t>Contoh: https://www.scimagojr.com/journalsearch.php?q=40067&amp;tip=sid&amp;clean=0</t>
  </si>
  <si>
    <t xml:space="preserve"> Internasional</t>
  </si>
  <si>
    <t>Judul Poster</t>
  </si>
  <si>
    <t>Poster/ Prosiding</t>
  </si>
  <si>
    <t>URL menuju direct link ke http://repo.unand.ac.id/  berisi dokumen meliputi : Sampul proceeding, informasi dewan redaksi/editor/steering committee dan panitia pelaksana, daftar isi, poster dan sertifikat/pasport (jika tidak ada sertifikat)</t>
  </si>
  <si>
    <t>Angka kredit paling tinggi 5</t>
  </si>
  <si>
    <t>Artikel/ Sertifikat</t>
  </si>
  <si>
    <t>URL Web Penyelenggara</t>
  </si>
  <si>
    <t>Opsional/alamat menuju web seminar (jika ada)</t>
  </si>
  <si>
    <t>URL menuju direct link ke http://repo.unand.ac.id/, berisi dokumen meliputi : Makalah/materi presentasi, informasi steering committee dan panitia pelaksana, buku program dan sertifikat/pasport (jika tidak ada sertifikat)</t>
  </si>
  <si>
    <t>Angka kredit paling tinggi 3</t>
  </si>
  <si>
    <t>URL menuju direct link ke http://repo.unand.ac.id/  berisi dokumen meliputi : Sampul proceeding, informasi dewan redaksi/editor/steering committee dan panitia pelaksana, daftar isi, dan artikel.</t>
  </si>
  <si>
    <t xml:space="preserve">Hasil penelitian/pemikiran yang disajikan dalam koran/majalah populer/umum: </t>
  </si>
  <si>
    <t>1. Angka kredit paling tinggi 1.
2. Jumlah angka kredit karya ilmiah butir 2.e dan 3 paling banyak 5% dari angka kredit unsur penelitian untuk pengajuan ke semua jenjang.</t>
  </si>
  <si>
    <t>Artikel</t>
  </si>
  <si>
    <t>Nama Koran/Majalah</t>
  </si>
  <si>
    <t>Tanggal Terbit/Edisi</t>
  </si>
  <si>
    <t>URL menuju direct link ke http://repo.unand.ac.id/, berisi Scan Artikel atau URL artikel Koran/Majalah.</t>
  </si>
  <si>
    <t>Hasil penelitian atau hasil pemikiran yang tidak di publikasikan (tersimpan di perpustakaan perguruan tinggi) :</t>
  </si>
  <si>
    <t>1. Angka kredit paling tinggi 2.
2. Jumlah angka kredit karya ilmiah butir 2.e dan 3 paling banyak 5% dari angka kredit unsur penelitian untuk pengajuan ke semua jenjang.</t>
  </si>
  <si>
    <t>Judul Artikel/ Penelitian</t>
  </si>
  <si>
    <t>Laporan Penelitian</t>
  </si>
  <si>
    <t>Keterangan</t>
  </si>
  <si>
    <t>Opsional/keterangan tambahan Nomor Kontrak dan Nomor Surat Keterangan dokumen tersimpan/menjadi koleksi di Perpustakaan Universitas.</t>
  </si>
  <si>
    <t>Keterangan tambahan Nomor Kontrak (bila ada) dan Nomor Surat Keterangan dokumen tersimpan/menjadi koleksi di Perpustakaan Universitas (wajib ada).</t>
  </si>
  <si>
    <t>Judul Asli</t>
  </si>
  <si>
    <t>Penulis Asli</t>
  </si>
  <si>
    <t>Judul Saduran</t>
  </si>
  <si>
    <t>Penulis/Penerjemah</t>
  </si>
  <si>
    <t>URL menuju direct link ke http://repo.unand.ac.id/, berisi : judul, kata pengantar, daftar isi dan minimal 50% isi buku.</t>
  </si>
  <si>
    <t xml:space="preserve">URL Peer Review </t>
  </si>
  <si>
    <t>Opsional, Keterangan tambahan, misalnya apabila URL dokumen terproteksi, berikan informasi password disini.</t>
  </si>
  <si>
    <t>Penulis/Pengedit</t>
  </si>
  <si>
    <t>Membuat rancangan dan karya teknologi yang dipatenkan atau seni yang yang terdaftar di HAKI secara nasional dan internasional</t>
  </si>
  <si>
    <t xml:space="preserve">Internasional yang sudah diimplementasikan di industri (paling sedikit diakui oleh 4 Negara) </t>
  </si>
  <si>
    <t>Angka kredit paling tinggi 60</t>
  </si>
  <si>
    <t>Judul Paten</t>
  </si>
  <si>
    <t>Paten</t>
  </si>
  <si>
    <t>Penulis/Inventor</t>
  </si>
  <si>
    <t>Nomor Paten</t>
  </si>
  <si>
    <t>Negara/Organisasi Pemberi Paten</t>
  </si>
  <si>
    <t>Alamat menuju website resmi yang mengeluarkan paten.</t>
  </si>
  <si>
    <t>Alamat Website</t>
  </si>
  <si>
    <t>Alamat menuju softcopy dokumen paten, sertifikat paten, bukti implementasi paten (URL dokumen direct link ke http://repo.unand.ac.id/)</t>
  </si>
  <si>
    <t xml:space="preserve">Internasional yang belum diimplementasikan di industri (paling sedikit diakui oleh 4 Negara) </t>
  </si>
  <si>
    <t>Angka kredit paling tinggi 50</t>
  </si>
  <si>
    <t>Alamat menuju softcopy dokumen paten dan sertifikat paten (URL dokumen direct link ke http://repo.unand.ac.id/)</t>
  </si>
  <si>
    <t>Nasional yang sudah diimplementasikan di industri</t>
  </si>
  <si>
    <t>Nasional yang belum diimplementasikan di industri</t>
  </si>
  <si>
    <t>Angka kredit paling tinggi 30</t>
  </si>
  <si>
    <t>Nasional, dalam bentuk Paten Sederhana yang memiliki sertifikat dari Direktorat Jenderal Kekayaan Intelektual, Kemenkumham.</t>
  </si>
  <si>
    <t>Karya ciptaan, desain industri, indikasi geografis yang memiliki sertifikat dari Direktorat Jenderal Kekayaan Intelektual, Kemenkumham (Sertifikat Penciptaan)</t>
  </si>
  <si>
    <t xml:space="preserve">1. Angka kredit paling tinggi 15
2. Karya ciptaan berupa bahan pengajaran (buku ajar, modul, dan lainnya) yang telah mendapatkan sertifikat karya ciptaan dari Direktorat Jenderal Kekayaan Intelektual, Kemenkumham, maka karya ciptaan tersebut tidak dapat diajukkan sebagai bukti kegiatan melaksanakan penelitian.
</t>
  </si>
  <si>
    <t>Tanggal Terbit</t>
  </si>
  <si>
    <t>Bukti Implementasi</t>
  </si>
  <si>
    <t>URL menuju dokumen bukti implementasi dari Hak Cipta ini.</t>
  </si>
  <si>
    <t xml:space="preserve">Membuat rancangan dan karya teknologi yang tidak dipatenkan; rancangan dan karya seni monumental yang tidak terdaftar di HKI tetapi telah dipresentasikan pada forum yang teragenda: </t>
  </si>
  <si>
    <t>Judul Karya Teknologi/Seni</t>
  </si>
  <si>
    <t>Penulis/Penyusun</t>
  </si>
  <si>
    <t>Kedudukan/Peran</t>
  </si>
  <si>
    <t>(khusus seni)</t>
  </si>
  <si>
    <t>Jumlah Orang</t>
  </si>
  <si>
    <t>Jumlah orang yang terlibat dalam peran yang sama (khusus seni)</t>
  </si>
  <si>
    <t>Alamat Website/URL Dokumen</t>
  </si>
  <si>
    <t>Alamat menuju softcopy dokumen karya seni/karya teknologi (URL dokumen direct link ke http://repo.unand.ac.id/)</t>
  </si>
  <si>
    <t>MELAKSANAKAN PENGABDIAN KEPADA MASYARAKAT</t>
  </si>
  <si>
    <t>Telah melakukan melaksanakan pengabdian kepada masyarakat sebagai berikut :</t>
  </si>
  <si>
    <t>URL Dokumen/ Bukti Fisik</t>
  </si>
  <si>
    <t>Menduduki jabatan pimpinan.</t>
  </si>
  <si>
    <t>Scan Bukti Dokumen dalam format PDF dan URL Dokumen direct link ke https://drive.google.com/</t>
  </si>
  <si>
    <t>Menduduki jabatan pimpinan pada lembaga pemerintahan/pejabat negara yang harus dibebaskan dari jabatan organiknya, setiap semester</t>
  </si>
  <si>
    <t>jabatan/ semester</t>
  </si>
  <si>
    <t>Nilai Maksimum 5</t>
  </si>
  <si>
    <t>Melaksankan pengembangan hasil pendidikan dan penelitian.</t>
  </si>
  <si>
    <t>Melaksanakan pengembangan hasil pendidikan, dan penelitian yang dapat dimanfaatkan oleh masyarakat/indusri, setiap program</t>
  </si>
  <si>
    <t>Nilai Maksimum 3</t>
  </si>
  <si>
    <t>Memberi latihan/penyuluhan/penataran/ ceramah pada masyarakat terjadwal/ terpogram</t>
  </si>
  <si>
    <t>Tingkat internasional, tiap program</t>
  </si>
  <si>
    <t>Nilai Maksimum 4</t>
  </si>
  <si>
    <t>Tingkat nasional, tiap program</t>
  </si>
  <si>
    <t>Tingkat lokal, tiap program</t>
  </si>
  <si>
    <t>Nilai Maksimum 2</t>
  </si>
  <si>
    <t>Kurang dari satu semester dan minimal satu bulan.</t>
  </si>
  <si>
    <t>Nilai Maksimum 1</t>
  </si>
  <si>
    <t>Insidental, tiap program/kegiatan</t>
  </si>
  <si>
    <t>Laporan PKM</t>
  </si>
  <si>
    <t>Pelatihan Perhitungan Matematika Cepat dan Pintar Bagi Siswa SD Negeri 14 Padang</t>
  </si>
  <si>
    <t>9-16 September 2017</t>
  </si>
  <si>
    <t>Bimbingan Belajar Privat Bagi Siswa di Panti Asuhan Anak Mentawai dan Yatim H. Syafri Moesa</t>
  </si>
  <si>
    <t>17 Oktober 2018 - 14 Maret  2019</t>
  </si>
  <si>
    <t>Pemantapan Ujian Nasional Matematika Menghadapi UN 2019 untuk Siswa SMP Islam Darul Quran Padang</t>
  </si>
  <si>
    <t>2 Maret - 12 April 2019</t>
  </si>
  <si>
    <t>Sosialisasi Jurusan Matematika Universitas Andalas dan Motivasi Belajar Matematika di SMAN 2 Harau Kabupaten 50 Kota</t>
  </si>
  <si>
    <t>Juli -Agustus 2019</t>
  </si>
  <si>
    <t>Pemberdayaan Ekonomi Masyarakat Sekitar Kampus UNAND yang Terkena Dampak Covid-19</t>
  </si>
  <si>
    <t>15 Mei 2020</t>
  </si>
  <si>
    <t>Pengenalan Konsep Himpunan dalam Al Quran Bagi Siswa Madrasah Tsanawiyah</t>
  </si>
  <si>
    <t>27 Agustus 2020</t>
  </si>
  <si>
    <t>Peningkatan Pemahaman Konsep Matematika Siswa Tingkat Sekolah Dasar Melalui Metode Pembelajaran Diskusi Kelompok Kecil di SDIT Karakter Anak Shalih (KAS) di Ps. Ambacang Kec. Kuranji Padang</t>
  </si>
  <si>
    <t>23 April - 25 Mei 2021</t>
  </si>
  <si>
    <t>Peningkatan Pemahaman Konsep Matematika Santri dan Pelatihan Pembuatan Website di Pondok Pesantren M T I Kapau, Kab. Agam</t>
  </si>
  <si>
    <t>1 September - 19 November 2021</t>
  </si>
  <si>
    <t>Penerapan Scientife Approach pada Pembelajaran Matematika dalam Rangka Meningkatkan Hasil Belajar Siswa SDS IT Karakter Anak Shalih</t>
  </si>
  <si>
    <t>September - November 2021</t>
  </si>
  <si>
    <t>Memberi pelayanan kepada masyarakat atau kegiatan lain yang menunjang pelaksanaan tugas umum pemerintah dan pembangunan.</t>
  </si>
  <si>
    <t>Berdasarkan bidang keahlian.</t>
  </si>
  <si>
    <t>Nilai Maksimum 1,5</t>
  </si>
  <si>
    <t>Berdasarkan penugasan lembaga perguruan tinggi.</t>
  </si>
  <si>
    <t>Berdasarkan fungsi/jabatan.</t>
  </si>
  <si>
    <t>Nilai Maksimum 0,5</t>
  </si>
  <si>
    <t>Membuat/menulis karya pengabdian.</t>
  </si>
  <si>
    <t>Membuat/menulis karya pengabdian pada masyarakat yang tidak dipublikasikan.</t>
  </si>
  <si>
    <t>Hasil kegiatan pengabdian kepada masyarakat yang dipublikasikan</t>
  </si>
  <si>
    <t>Hasil kegiatan pengabdian kepada masyarakat yang dipublikasikan di sebuah terbitan berkala/jurnal pengabdian kepada masyarakat atau teknologi tepat guna, merupakan diseminasi dari luaran program kegiatan Pengabdian kepada masvarakat, tiap karya</t>
  </si>
  <si>
    <t>Berperan serta aktif dalam pengelolaan jurnal ilmiah (per-tahun)</t>
  </si>
  <si>
    <t>Editor/dewan penyunting/dewan redaksi jurnal ilmiah internasional</t>
  </si>
  <si>
    <t>Editor/dewan penyunting/dewan redaksi jurnal ilmiah nasional</t>
  </si>
  <si>
    <t>MELAKSANAKAN PENUNJANG TUGAS DOSEN</t>
  </si>
  <si>
    <t>Telah melaksanakan penunjang tugas Dosen sebagai berikut :</t>
  </si>
  <si>
    <t>Ad hoc, Dies Natalis ke 62 FMIPA UNAND 2017</t>
  </si>
  <si>
    <t>8-9 November 2018</t>
  </si>
  <si>
    <t>SK Dekan No. 340/XIII/D/FMIPA/2017</t>
  </si>
  <si>
    <t>https://drive.google.com/file/d/1gpMZPDUi34HHfCVE2lGjxbZgvJD7ePVD/view?usp=sharing</t>
  </si>
  <si>
    <t>Panitia Pelaksana Wisuda II FMIPA Tahun 2019</t>
  </si>
  <si>
    <t>29 Juni 2019</t>
  </si>
  <si>
    <t>SK Dekan No. 176/XIII/D/FMIPA/2019</t>
  </si>
  <si>
    <t>https://drive.google.com/file/d/1UxFIzPtoaNBsSpknpC9CJz-NMczCXREG/view?usp=sharing</t>
  </si>
  <si>
    <t xml:space="preserve"> </t>
  </si>
  <si>
    <t>Menjadi Ketua IndoMS Wilayah Sumatera Bagian Tengah Periode 2018-2020</t>
  </si>
  <si>
    <t>23 Mei 2019-2020</t>
  </si>
  <si>
    <t>Periode</t>
  </si>
  <si>
    <t>SK Presiden IndoMS No. 019/Pres/IndoMS/SK/V/2019</t>
  </si>
  <si>
    <t>http://repo.unand.ac.id/26515/1/SK%20Pengurus%202018-2020%20--019_Sumater%20Bagian%20Tengah-.pdf</t>
  </si>
  <si>
    <t>Menjadi Wakil Ketua II, Pengurus Wilayah Komunitas Peminat Aljabar (KPA) (Indonesian Algebra Society / IAS) Periode 2021-2022</t>
  </si>
  <si>
    <t>1 Januari 2021 s/d 31 Desember 2022</t>
  </si>
  <si>
    <t>SK Ketua Komunitas Peminat Aljabar (KPA)
No. 001/KPA/SK/I/2021</t>
  </si>
  <si>
    <t>http://repo.unand.ac.id/42676/1/SK%20Pengurus%20Wilayah%20KPA%202021-2022.pdf</t>
  </si>
  <si>
    <t>The Indonesian Mathematical Society (IndoMS) Tahun 2016 s/d 2018</t>
  </si>
  <si>
    <t>30 Desember 2016 s/d 31 Desember 2018</t>
  </si>
  <si>
    <t>Kartu Anggota</t>
  </si>
  <si>
    <t>http://repo.unand.ac.id/8229/1/Kartu%20IndoMS_Admi%20Nazra.pdf</t>
  </si>
  <si>
    <t>The Indonesian Mathematical Society (IndoMS) Tahun 2019 s/d 2020</t>
  </si>
  <si>
    <t>19 Februari 2019 s/d 31 Desember 2020</t>
  </si>
  <si>
    <t>https://drive.google.com/file/d/1c9J-lhQTsEbmfBzLrC_1A_B2zOeV3X-l/view?usp=sharing</t>
  </si>
  <si>
    <t xml:space="preserve"> Indonnesiann Algebra Society (IAS)</t>
  </si>
  <si>
    <t>10 Desember 2018/d 31 Desember 2021</t>
  </si>
  <si>
    <t>https://drive.google.com/file/d/1PAIbo0yao_gp78NusZSA8ME7mkfGhjzx/view?usp=sharing</t>
  </si>
  <si>
    <t>The Indonesian Mathematical Society (IndoMS) Tahun 2021 s/d 2022</t>
  </si>
  <si>
    <t>https://drive.google.com/file/d/1hDoJTEaz_7AGdY-zQBDQmdqvLejOqZfu/view?usp=sharing</t>
  </si>
  <si>
    <t>Peserta Pada the 5th International Conference on Mathematical Applications in Engineerin, di International Islamic University Malaysia</t>
  </si>
  <si>
    <t>30 - 31 October 2019</t>
  </si>
  <si>
    <t>Sertifikat</t>
  </si>
  <si>
    <t>https://drive.google.com/file/d/1QQpcdH3dJ2jPBUSLfkyxTtTCfZO_4hHv/view?usp=sharing</t>
  </si>
  <si>
    <t>Sebagai Panitia Seminar Nasional dan Workshop Penelitian Aljabar 2018</t>
  </si>
  <si>
    <t>8 - 9 November 2018</t>
  </si>
  <si>
    <t>https://drive.google.com/file/d/1g79B6oi1REXDcixhuSJ5wv-U4miCA1cN/view?usp=sharing</t>
  </si>
  <si>
    <t>http://repo.unand.ac.id/31197/1/Sertifikat%20ke%20IIUM001.pdf</t>
  </si>
  <si>
    <t>Peserta Weinar Nasional  "Riset, Inovasi dan Aplikasi untuk Menanggulangi Wabah dan Dampak Covid-19 yang diselenggarakan LPPM UNAND</t>
  </si>
  <si>
    <t>https://drive.google.com/file/d/1c9feB-eEM41DkgLKi3JyqZxmieSYrPOD/view?usp=sharing</t>
  </si>
  <si>
    <t>Peserta Webinar Nasional FMIPA UNAND dengan Tema "Model Implementasi Merdeka Belajar pada Fakultas MIPA UNAND (A Comparative Study)" yang diselengarakan FMIPA UNAND</t>
  </si>
  <si>
    <t>5 Juni 2020</t>
  </si>
  <si>
    <t>https://drive.google.com/file/d/117r23h-p1y3yDpLOxuzamPZS7kiOgdn_/view?usp=sharing</t>
  </si>
  <si>
    <t>Peserta Webinar Nasional "Strategi Implementasi Kurikulum Matematika di Era Merdeka Belajar" yang di selenggarakan IndoMS</t>
  </si>
  <si>
    <t>17 Juni 2020</t>
  </si>
  <si>
    <t>https://drive.google.com/file/d/1cVw5shgF9MjjYuRdN6YQVCcCEMrqIezB/view?usp=sharing</t>
  </si>
  <si>
    <t>Peserta Kuliah Umum Aljabar - Komunitas Peminat Aljabar (KUA-KPA), pada seri 1 - Pengantar Teori Grup dan Aplikasinya, yang diselenggarakan oleh Prodi Matematika FMIPA Universitas Lambung Mangkurat</t>
  </si>
  <si>
    <t xml:space="preserve">15, 22 dan 29 Agustus 2020 </t>
  </si>
  <si>
    <t>http://repo.unand.ac.id/39258/1/4%20SERTIFIKAT%20KULIAH%20UMUM%20ALJABAR%20a.n.%20Dr.%20Admi%20Nazra.pdf</t>
  </si>
  <si>
    <t>Peserta Workshop Internasionalisasi Jurusan Matematika dan Pendidikan Matematika yang diselenggarakan oleh IndoMS</t>
  </si>
  <si>
    <t xml:space="preserve">19 September  2020 </t>
  </si>
  <si>
    <t>http://repo.unand.ac.id/39248/1/3%20Admi%20Nazra_sertifikat.pdf</t>
  </si>
  <si>
    <t>Peserta Webinar Kewirausahaan : Yang Muda Yang Berkarya, yang diselenggarakan Jurusan Matematika FMIPA UNAND</t>
  </si>
  <si>
    <t>16 Januari 2021</t>
  </si>
  <si>
    <t>http://repo.unand.ac.id/42780/1/10%20Admi%20Nazra%20-%20PESERTA.pdf</t>
  </si>
  <si>
    <t xml:space="preserve">Peserta Kuliah Umum Aljabar Seri 1, Tema: Aljabar linier, yang diselenggarakan oleh Komunitas Peminat Aljabar (KPA) </t>
  </si>
  <si>
    <t>13 Februari 2021</t>
  </si>
  <si>
    <t>http://repo.unand.ac.id/42762/1/9%20Sertifikat%20Admi%20Nazra%20KPA%201.pdf</t>
  </si>
  <si>
    <t>Peserta Seminar dan Workshop Aljabar Seri 4 Tema: “Representasi Struktur Aljabar Pada Graf”, yang diselenggarakan oleh Prodi Matematika FST UIN Sunan Kalijaga bekerjasama dengan Komunitas Peminat Aljabar
(KPA) Wilayah Tengah, Himpunan Matematika Indonesia (IndoMS) dan Masyarakat Kombinatorika Indonesia (InaCombS)</t>
  </si>
  <si>
    <t>6 Maret 2021</t>
  </si>
  <si>
    <t>http://repo.unand.ac.id/42777/1/2%20Dr.%20Admi%20Nazra.pdf</t>
  </si>
  <si>
    <t>Peserta Kuliah Umum Aljabar Seri 3 , Tema: Ruang Vektor atas Lapangan, yang diselenggarakan oleh FKIP Universitas Santa Dharma Yograkarta dengan Komunitas Peminat Aljabar (KPA) dan Himpunan Matematika Indonesia (IndoMS) Wilayah DIY Jateng</t>
  </si>
  <si>
    <t>13 Maret 2021</t>
  </si>
  <si>
    <t>http://repo.unand.ac.id/42784/1/3%20Sertifikat%20Peserta%20KPA3%20-%20_10.pdf</t>
  </si>
  <si>
    <t>Peserta Kuliah Umum Aljabar Seri 4 , Tema: Ruang Vektor atas Lapangan-2, yang diselenggarakan oleh FTIK IAIN Batusangkar dengan Komunitas Peminat Aljabar (KPA) dan Himpunan Matematika Indonesia (IndoMS) Wilayah Sumatera Bagian Tengah</t>
  </si>
  <si>
    <t>27 Maret 2021</t>
  </si>
  <si>
    <t>http://repo.unand.ac.id/42678/1/4%20Sertifikat.jpeg</t>
  </si>
  <si>
    <t>Peserta Kuliah Umum Aljabar Seri 5 , Tema: Ruang Hasil Kali Dalam, yang diselenggarakan oleh FMIPA Universitas Brawijaya dengan Komunitas Peminat Aljabar (KPA) dan Himpunan Matematika Indonesia (IndoMS) Wilayah Jawa Timur</t>
  </si>
  <si>
    <t>10 April 2021</t>
  </si>
  <si>
    <t>http://repo.unand.ac.id/42680/1/5%20sertifikat-KUA-KPA%20Seri%205-Admi%20Nazra.pdf</t>
  </si>
  <si>
    <t>Peserta Seminar dan Workshop Aljabar Seri 7 Tema: " Workshop Olimpiade Bidang Aljabar”, yang diselenggarakan oleh FMIPA UNAND Batusangkar dengan Komunitas Peminat Aljabar (KPA) dan Himpunan Matematika Indonesia (IndoMS) Wilayah Sumatera Bagian Tengah</t>
  </si>
  <si>
    <t>17 April 2021</t>
  </si>
  <si>
    <t>http://repo.unand.ac.id/42751/1/6%20Dr.%20Admi%20Nazra%20-%20MODERATOR.pdf</t>
  </si>
  <si>
    <t>Peserta Webinar "Big Data Analitics in Practice”, yang diselenggarakan Universitas Diponegoro</t>
  </si>
  <si>
    <t>21 April 2021</t>
  </si>
  <si>
    <t>http://repo.unand.ac.id/42756/1/7%20Sertifikat%20Admi%20Nazra.pdf</t>
  </si>
  <si>
    <t>Peserta Webinar "Kajian Persamaan Diferensial  dalam Tinjauan Pemodelan Matematika Gelombang, yang diselenggarakan oleh Jurusan Matematika FMIPA UNAND</t>
  </si>
  <si>
    <t>26 Mei 2021</t>
  </si>
  <si>
    <t>http://repo.unand.ac.id/42758/1/8%20Admi%20Nazra%20-%20PESERTA.pdf</t>
  </si>
  <si>
    <t>Peserta Webinar Chemistry Talks Session#2, yang diselenggarakan oleh Jurusan Kimia FMIPA UNAND</t>
  </si>
  <si>
    <t>3 Juli 2021</t>
  </si>
  <si>
    <t>https://drive.google.com/file/d/1C82KbLqPvNOohzGHf5C8R944cJ_x9vPL/view?usp=sharing</t>
  </si>
  <si>
    <t>Peserta Reorientasi Kurikulum Berbasis KKNI-OBE-MBKM Dalam Rangka Implementasi Kampus Merdeka, yang diselenggarakan oleh FKIP Universitas Bung Hatta</t>
  </si>
  <si>
    <t>7 Juli 2021</t>
  </si>
  <si>
    <t>https://drive.google.com/file/d/10X-7m_jzDMQRl3PG5LfKpn2YQt96rQgE/view?usp=sharing</t>
  </si>
  <si>
    <t>Peserta Strategi Pembelajaran Berbasis Kasus dan Proyek, yang diselenggarakan oleh Jurusan Teknik Industri Fakultas Teknik UNAND</t>
  </si>
  <si>
    <t>15 Juli 2021</t>
  </si>
  <si>
    <t>https://drive.google.com/file/d/1f4DDQ5jV-WaSHLVlw_ixdZiL5KaBppVK/view?usp=sharing</t>
  </si>
  <si>
    <t>Peserta Workshop Penulisan dan Submit Artikel Jurnal Bereputasi Q1-Q2 IV, yg diselenggarakan oleh LPPM UNAND</t>
  </si>
  <si>
    <t>26 Juli 2021</t>
  </si>
  <si>
    <t>https://drive.google.com/file/d/1cUqy-bH6v9otFYsQn76ezqIHfuOePEzC/view?usp=sharing</t>
  </si>
  <si>
    <t>Peserta Workshop Penulisan dan Submit Artikel Jurnal Bereputasi Q1-Q2 V, yg diselenggarakan oleh LPPM UNAND</t>
  </si>
  <si>
    <t>29 Juli 2021</t>
  </si>
  <si>
    <t>https://drive.google.com/file/d/1a6NHMl8tTgixo9eogUyHjKvvt0NMX8Vq/view?usp=sharing</t>
  </si>
  <si>
    <t>Peserta Workshop Penulisan dan Submit Artikel Jurnal Bereputasi Q1-Q2 VI, yg diselenggarakan oleh LPPM UNAND</t>
  </si>
  <si>
    <t>3 Agustus 2021</t>
  </si>
  <si>
    <t>https://drive.google.com/file/d/1shnp5GED_gKfNrPm6ZKGhO40IP5rY3gd/view?usp=sharing</t>
  </si>
  <si>
    <t>Peserta Workshop Penulisan dan Submit Artikel Jurnal Bereputasi Q1-Q2 VII, yg diselenggarakan oleh LPPM UNAND</t>
  </si>
  <si>
    <t>5 Agustus 2021</t>
  </si>
  <si>
    <t>https://drive.google.com/file/d/1ZlvbH4zsOy5gXEYh6Kd6UrBkFK5z22PL/view?usp=sharing</t>
  </si>
  <si>
    <t>Peserta  Workshop Penulisan dan Submit Artikel Jurnal Bereputasi Q1-Q2 IX, yang diselenggarakan oleh LPPM Universitas Andalas</t>
  </si>
  <si>
    <t>16 Agustus 2021</t>
  </si>
  <si>
    <t>https://drive.google.com/file/d/1mUoAxQa4b75VfENXcEVOtp6tFiGXBpSI/view?usp=sharing</t>
  </si>
  <si>
    <t>Sebagai Peserta Workshop "Pengelolaan Jurnal Terakreditasi", yang diselenggarakan oleh Matematika FMIPA UNAND</t>
  </si>
  <si>
    <t>26 April 2019</t>
  </si>
  <si>
    <t>https://drive.google.com/file/d/1m8xZ4Y5VV5yiT8CBhNCxWQXWkfgFE8yJ/view?usp=sharing</t>
  </si>
  <si>
    <t>Sebagai Peserta Workshop Kombinatorik "Pewarnaan dan Pelabelan Graf", yang diselenggarakan oleh Matematika FMIPA UNAND</t>
  </si>
  <si>
    <t>25 April 2019</t>
  </si>
  <si>
    <t>https://drive.google.com/file/d/1yrzrNXEgblbLbtsuzljqiCkt97nTGgw6/view?usp=sharing</t>
  </si>
  <si>
    <t>Sebagai Peserta Seminar Rutin "Demonstration of Mathematical Techniques in Various Fields of Science", yang diselenggarakan oleh Matematika FMIPA UNAND</t>
  </si>
  <si>
    <t>28 Agustus 2019</t>
  </si>
  <si>
    <t>https://drive.google.com/file/d/1ZmbGmo1qNPOsQdjTRB8JeX-wH4TZsDyr/view?usp=sharing</t>
  </si>
  <si>
    <t>Sebagai Peserta Workshop "Penyusunan Roadmap Penelitian Jurusan Matematika", yang diselenggarakan oleh Matematika FMIPA UNAND</t>
  </si>
  <si>
    <t>21 Oktober 2019</t>
  </si>
  <si>
    <t>https://drive.google.com/file/d/1tyMhbxcnc1tKMh8NfPhgh8Sjl8Spsjsl/view?usp=sharing</t>
  </si>
  <si>
    <t>Sebagai Peserta Workshop "Topik dalam Kombinatorika, yang diselenggarakan oleh Matematika FMIPA UNAND</t>
  </si>
  <si>
    <t xml:space="preserve"> 15 November 2019</t>
  </si>
  <si>
    <t>https://drive.google.com/file/d/1BwqJRCmdDuoqkanQyEOVjjvuS6aoM-Qy/view?usp=sharing</t>
  </si>
  <si>
    <t>Peserta Webinar FMIPA UNAND dengan Tema "Peran Sains dalam Menanggulangi Wabah Covid-19" yang diselenggarakan oleh FMIPA UNAND</t>
  </si>
  <si>
    <t>2 Juni 2020</t>
  </si>
  <si>
    <t>https://drive.google.com/file/d/1DGFQn797ZAWbo4uOJeN_J3VV6JhVVSq3/view?usp=sharing</t>
  </si>
  <si>
    <t>Seminar Online New Normal Pendidikan yang diselenggarakan melalui CloudX, yang di selenggarakan Oleh FTI Universitas Bung Hatta</t>
  </si>
  <si>
    <t xml:space="preserve"> 2 Juni 2020</t>
  </si>
  <si>
    <t>https://drive.google.com/file/d/1oex7u39669Vg1e-NHyTHVWMD87dHmVCA/view?usp=sharing</t>
  </si>
  <si>
    <t>Peserta Webinar "Topik Terkini dalam Teori Graf", yang diselenggarakan oleh Matematika FMIPA UNAND</t>
  </si>
  <si>
    <t>24 Februari 2021</t>
  </si>
  <si>
    <t>http://repo.unand.ac.id/42770/1/1%20Dr.%20Admi%20Nazra%20-%20PESERTA.pdf</t>
  </si>
  <si>
    <t>Keanggotaan dalam tim penilai jabatan akademik dosen (tiap semester)</t>
  </si>
  <si>
    <t>Menjadi Asesor</t>
  </si>
  <si>
    <t>Menjadi Asesor kegiatan seperti PAK, BKD, Hibah Penelitian dan Pengabdian (tiap kegiatan)</t>
  </si>
  <si>
    <t>Lampiran IV.e.</t>
  </si>
  <si>
    <t>RESUME USUL PENETAPAN ANGKA KREDIT</t>
  </si>
  <si>
    <t>JABATAN AKADEMIK DOSEN UNIVERSITAS ANDALAS</t>
  </si>
  <si>
    <t>Fakultas</t>
  </si>
  <si>
    <t>:  MIPA</t>
  </si>
  <si>
    <t xml:space="preserve">Tanggal Penilaian </t>
  </si>
  <si>
    <t>:  .............................</t>
  </si>
  <si>
    <t>KETERANGAN  PERORANGAN</t>
  </si>
  <si>
    <t>N a m a</t>
  </si>
  <si>
    <t xml:space="preserve">NIP/NIDN/NIDK </t>
  </si>
  <si>
    <t>Pangkat dan Golongan Ruang / TMT</t>
  </si>
  <si>
    <t>Jabatan Akademik Dosen / TMT</t>
  </si>
  <si>
    <t>MIPA</t>
  </si>
  <si>
    <t>Jurusan</t>
  </si>
  <si>
    <t>Matematika</t>
  </si>
  <si>
    <t xml:space="preserve">Diusulkan menjadi </t>
  </si>
  <si>
    <t>Dalam Bidang Ilmu</t>
  </si>
  <si>
    <t>Sub Unsur</t>
  </si>
  <si>
    <t>BIDANG DAN BUTIR KEGIATAN YANG DINILAI</t>
  </si>
  <si>
    <t xml:space="preserve">Pendidikan Sekolah </t>
  </si>
  <si>
    <t>Penelitian</t>
  </si>
  <si>
    <t>Pengabdian</t>
  </si>
  <si>
    <t>Penunjang</t>
  </si>
  <si>
    <t>Jml Usul Angka Kredit</t>
  </si>
  <si>
    <t>Kelebihan AK yang lalu</t>
  </si>
  <si>
    <t>Kelebihan yang Diakui Kelompok C - Pelaksanaan Penelitian Sebesar 80 %</t>
  </si>
  <si>
    <t>Jml AK Seluruhnya</t>
  </si>
  <si>
    <t>Jml AK Seharusnya</t>
  </si>
  <si>
    <t>≥ 35 %</t>
  </si>
  <si>
    <t>≥ 45 %</t>
  </si>
  <si>
    <t>≤ 10 %</t>
  </si>
  <si>
    <t>Pertimbangan TPJA Fakultas</t>
  </si>
  <si>
    <t>Tanda Centang</t>
  </si>
  <si>
    <t>Nama Tim Penilai</t>
  </si>
  <si>
    <t>Tanda Tangan</t>
  </si>
  <si>
    <t>......................</t>
  </si>
  <si>
    <t xml:space="preserve">1. </t>
  </si>
  <si>
    <t>DISETUJUI/DIUSULKAN menjadi Profesor (850 Kum)</t>
  </si>
  <si>
    <t>Karena Telah Memenuhi Seluruh Persyaratan.</t>
  </si>
  <si>
    <t>setelah melengkapi persyaratan sbb :</t>
  </si>
  <si>
    <t>Menyetujui :</t>
  </si>
  <si>
    <t>DITOLAK DIUSULKAN menjadi Profesor (850 Kum) dengan alasan sbb:</t>
  </si>
  <si>
    <t>Ketua TPJA</t>
  </si>
  <si>
    <t>_______________________</t>
  </si>
  <si>
    <t xml:space="preserve"> NIP ............................</t>
  </si>
  <si>
    <t>Keterangan :</t>
  </si>
  <si>
    <t>Kolom Warna Biru : Diisi oleh sesuai dengan hasil penilaian angka kredit Tim TPJA.</t>
  </si>
  <si>
    <t>Kolom Warna Kuning :  Angka Kredit Kumulatif Inpasing Dosen (sesuai Lampiran III)</t>
  </si>
  <si>
    <t>Generalized hesitant intuitionistic fuzzy N-soft sets-first result</t>
  </si>
  <si>
    <r>
      <rPr>
        <b/>
        <sz val="11"/>
        <color theme="1"/>
        <rFont val="Bookman Old Style"/>
        <family val="1"/>
      </rPr>
      <t>Admi Nazra</t>
    </r>
    <r>
      <rPr>
        <sz val="11"/>
        <color theme="1"/>
        <rFont val="Bookman Old Style"/>
        <charset val="134"/>
      </rPr>
      <t>, Jenizon, Yudiantri Asdi, Zulvera</t>
    </r>
  </si>
  <si>
    <t>AIMS Mathematics</t>
  </si>
  <si>
    <t>12650–12670</t>
  </si>
  <si>
    <t>2473-6988</t>
  </si>
  <si>
    <t>AIMS Press</t>
  </si>
  <si>
    <t>http://www.aimspress.com/article/doi/10.3934/math.2022700</t>
  </si>
  <si>
    <t>Generalized interval-valued hesitant intuitionistic fuzzy soft sets</t>
  </si>
  <si>
    <r>
      <rPr>
        <b/>
        <sz val="11"/>
        <color theme="1"/>
        <rFont val="Bookman Old Style"/>
        <family val="1"/>
      </rPr>
      <t>Admi Nazra,</t>
    </r>
    <r>
      <rPr>
        <sz val="11"/>
        <color theme="1"/>
        <rFont val="Bookman Old Style"/>
        <family val="1"/>
      </rPr>
      <t xml:space="preserve">   Yudiantri Asdi,  Sisri Wahyuni, Hafizah Ramadhani, Zulvera</t>
    </r>
  </si>
  <si>
    <t>Journal of Intelligent &amp; Fuzzy Systems</t>
  </si>
  <si>
    <t>11039-11050</t>
  </si>
  <si>
    <t>https://content.iospress.com/articles/journal-of-intelligent-and-fuzzy-systems/ifs202185</t>
  </si>
  <si>
    <t>https://drive.google.com/file/d/1ICyJdLnBasu3DMRbTWOL4sX1iYwDlv6J/view?usp=sharing</t>
  </si>
  <si>
    <t>ISSN 1064-1246 (P)
ISSN 1875-8967 (E)</t>
  </si>
  <si>
    <t>IOS Press</t>
  </si>
  <si>
    <t>2,739    https://impactfactorforjournal.com/jcr-2021/</t>
  </si>
  <si>
    <t>1,737    https://impactfactorforjournal.com/jcr-2021/</t>
  </si>
  <si>
    <t>Linear quadratic optimization for fractional order differential algebraic system of Riemann-Liouville type</t>
  </si>
  <si>
    <t>Cybernetics and Physics</t>
  </si>
  <si>
    <r>
      <rPr>
        <b/>
        <sz val="11"/>
        <color theme="1"/>
        <rFont val="Bookman Old Style"/>
        <family val="1"/>
      </rPr>
      <t>Admi Nazra</t>
    </r>
    <r>
      <rPr>
        <sz val="11"/>
        <color theme="1"/>
        <rFont val="Bookman Old Style"/>
        <charset val="134"/>
      </rPr>
      <t>, Zulakmal, Lyra Yulianti, Muhafzan</t>
    </r>
  </si>
  <si>
    <t>192–197</t>
  </si>
  <si>
    <t>https://doi.org/10.35470/2226-4116-2020-9-4-192-197</t>
  </si>
  <si>
    <t>2223-7038    E-ISSN: 2226-4116</t>
  </si>
  <si>
    <t>Institute of Problems of Mechanical Engineering, Russian Academy of Sciences</t>
  </si>
  <si>
    <t>http://lib.physcon.ru/doc?id=caeb1d929f8d</t>
  </si>
  <si>
    <t>On positive normalization of fractional order continuous disturbance singular system</t>
  </si>
  <si>
    <t>34–38</t>
  </si>
  <si>
    <t>https://doi.org/10.35470/2226-4116-2019-8-1-34-38</t>
  </si>
  <si>
    <t>http://lib.physcon.ru/doc?id=9e9d040cf113</t>
  </si>
  <si>
    <r>
      <t>Muhafzan</t>
    </r>
    <r>
      <rPr>
        <sz val="11"/>
        <color theme="1"/>
        <rFont val="Bookman Old Style"/>
        <charset val="134"/>
      </rPr>
      <t xml:space="preserve">, </t>
    </r>
    <r>
      <rPr>
        <b/>
        <sz val="11"/>
        <color theme="1"/>
        <rFont val="Bookman Old Style"/>
        <family val="1"/>
      </rPr>
      <t>Admi Nazra</t>
    </r>
    <r>
      <rPr>
        <sz val="11"/>
        <color theme="1"/>
        <rFont val="Bookman Old Style"/>
        <charset val="134"/>
      </rPr>
      <t xml:space="preserve">, Lyra Yulianti, Zulakmal </t>
    </r>
  </si>
  <si>
    <t>https://www.scimagojr.com/journalsearch.php?q=21100818722&amp;tip=sid&amp;clean=0</t>
  </si>
  <si>
    <t>https://www.scimagojr.com/journalsearch.php?q=23917&amp;tip=sid&amp;clean=0</t>
  </si>
  <si>
    <t>https://www.scimagojr.com/journalsearch.php?q=21100927407&amp;tip=sid&amp;clean=0</t>
  </si>
  <si>
    <t>On LQ optimization problem subject to fractional order irregular singular systems</t>
  </si>
  <si>
    <r>
      <t xml:space="preserve">Muhafzan, </t>
    </r>
    <r>
      <rPr>
        <b/>
        <sz val="11"/>
        <color theme="1"/>
        <rFont val="Bookman Old Style"/>
        <family val="1"/>
      </rPr>
      <t>Admi Nazra</t>
    </r>
    <r>
      <rPr>
        <sz val="11"/>
        <color theme="1"/>
        <rFont val="Bookman Old Style"/>
        <charset val="134"/>
      </rPr>
      <t>, Lyra Yulianti, Zulakmal, Refi Revina</t>
    </r>
  </si>
  <si>
    <t>Archives of Control Sciences</t>
  </si>
  <si>
    <t>745-756</t>
  </si>
  <si>
    <t>1230-2384</t>
  </si>
  <si>
    <t>Polish Academy of Sciences, Committee of Automatic Control and Robotics</t>
  </si>
  <si>
    <t>1,088      https://impactfactorforjournal.com/jcr-2021/</t>
  </si>
  <si>
    <t>https://www.scimagojr.com/journalsearch.php?q=19600157919&amp;tip=sid&amp;clean=0</t>
  </si>
  <si>
    <t>On discounted LQR control problem for disturbanced singular system</t>
  </si>
  <si>
    <r>
      <t xml:space="preserve">Lyra Yulianti, </t>
    </r>
    <r>
      <rPr>
        <b/>
        <sz val="11"/>
        <color theme="1"/>
        <rFont val="Bookman Old Style"/>
        <family val="1"/>
      </rPr>
      <t>Admi Nazra</t>
    </r>
    <r>
      <rPr>
        <sz val="11"/>
        <color theme="1"/>
        <rFont val="Bookman Old Style"/>
        <family val="1"/>
      </rPr>
      <t>, Zulakmal, Arifah Bahar, Muhafzan</t>
    </r>
  </si>
  <si>
    <t>147-156</t>
  </si>
  <si>
    <t>https://journals.pan.pl/dlibra/publication/127528/edition/111273/content</t>
  </si>
  <si>
    <t>https://journals.pan.pl/dlibra/publication/135850/edition/118772/content</t>
  </si>
  <si>
    <t>Some properties of new hesitant fuzzy operators</t>
  </si>
  <si>
    <t>This conference is jointly organized by Faculty of Mathematics and Natural Sciences Universitas Negeri Semarang, Indonesian Chemical Society, Indonesian Physical Society, Indonesian Biology Society, Association of Computer Science Higher Education, and Indonesian Science Educator Association.</t>
  </si>
  <si>
    <t>8-9 Oktober 2018</t>
  </si>
  <si>
    <t>https://iopscience.iop.org/issue/1742-6596/1321/2</t>
  </si>
  <si>
    <t>15 November 2019</t>
  </si>
  <si>
    <t>17426588, 17426596</t>
  </si>
  <si>
    <t>https://iopscience.iop.org/article/10.1088/1742-6596/1321/2/022089/pdf</t>
  </si>
  <si>
    <t>Generalized intuitionistic fuzzy soft matrices and their application</t>
  </si>
  <si>
    <t>https://iopscience.iop.org/article/10.1088/1742-6596/1321/2/022086/pdf</t>
  </si>
  <si>
    <t>https://www.scimagojr.com/journalsearch.php?q=130053&amp;tip=sid&amp;clean=0</t>
  </si>
  <si>
    <t>A study on generalized hesitant intuitionistic Fuzzy soft sets</t>
  </si>
  <si>
    <r>
      <rPr>
        <b/>
        <sz val="11"/>
        <color theme="1"/>
        <rFont val="Bookman Old Style"/>
        <family val="1"/>
      </rPr>
      <t>Admi Nazra</t>
    </r>
    <r>
      <rPr>
        <sz val="11"/>
        <color theme="1"/>
        <rFont val="Bookman Old Style"/>
        <charset val="134"/>
      </rPr>
      <t>, Syafruddin, Gandung Catur Wicaksono and Mahdhivan Syafwan</t>
    </r>
  </si>
  <si>
    <t>Faculty of Mathematics and Natural Science (FMIPA)
Universitas Negeri Semarang</t>
  </si>
  <si>
    <t>18-19 September 2017</t>
  </si>
  <si>
    <t>https://iopscience.iop.org/issue/1742-6596/983/1</t>
  </si>
  <si>
    <t>https://iopscience.iop.org/article/10.1088/1742-6596/983/1/012127/pdf</t>
  </si>
  <si>
    <t>Hesitant intuitionistic fuzzy soft sets</t>
  </si>
  <si>
    <r>
      <rPr>
        <b/>
        <sz val="11"/>
        <color theme="1"/>
        <rFont val="Bookman Old Style"/>
        <family val="1"/>
      </rPr>
      <t>Admi Nazra</t>
    </r>
    <r>
      <rPr>
        <sz val="11"/>
        <color theme="1"/>
        <rFont val="Bookman Old Style"/>
        <family val="1"/>
      </rPr>
      <t>, Syafruddin, Riri Lestari and Gandung Catur Wicaksono</t>
    </r>
  </si>
  <si>
    <t>1st International Conference on Applied and Industrial Mathematics and Statistics 2017, ICoAIMS 2017; Vistana City CentreKuantan, Pahang; Malaysia; 8 August 2017 through 10 August 2017; Code 130792</t>
  </si>
  <si>
    <t xml:space="preserve">(ICoAIMS 2017) is organised by Faculty of Industrial Sciences &amp; Technology, Universiti Malaysia Pahang, Malaysia. Co-organisers are Institut Teknologi Sepuluh (ITS) Nopember, Surabaya, Indonesia, Society of Industrial and Applied Mathematics (SIAM), Malaysian Mathematical Sciences Society (PERSAMA) and Malaysian Institute of Statistics (ISM). </t>
  </si>
  <si>
    <t>8-10 Agustus 2017</t>
  </si>
  <si>
    <t>https://iopscience.iop.org/issue/1742-6596/890/1</t>
  </si>
  <si>
    <t>https://iopscience.iop.org/article/10.1088/1742-6596/890/1/012118/pdf</t>
  </si>
  <si>
    <t>On the rainbow connection number of triangle-net graph</t>
  </si>
  <si>
    <r>
      <t xml:space="preserve">Lyra Yulianti, </t>
    </r>
    <r>
      <rPr>
        <b/>
        <sz val="11"/>
        <color theme="1"/>
        <rFont val="Bookman Old Style"/>
        <family val="1"/>
      </rPr>
      <t>Admi Nazra</t>
    </r>
    <r>
      <rPr>
        <sz val="11"/>
        <color theme="1"/>
        <rFont val="Bookman Old Style"/>
        <family val="1"/>
      </rPr>
      <t>, Muhardiansyah, and Narwen</t>
    </r>
  </si>
  <si>
    <t>University of Jember in collaboration with the Indonesian Combinatorics Society (INACOMBS)</t>
  </si>
  <si>
    <t>22-23 Agustus 2020</t>
  </si>
  <si>
    <t>https://iopscience.iop.org/issue/1742-6596/1836/1</t>
  </si>
  <si>
    <t>https://iopscience.iop.org/article/10.1088/1742-6596/1836/1/012004/pdf</t>
  </si>
  <si>
    <t>The analytical stability of pt-symmetry multi dimer</t>
  </si>
  <si>
    <t xml:space="preserve">ICOMSET 2018 is organized by the Faculty of Mathematics and Natural Sciences, Universitas
Negeri Padang. The conference was sponsored jointly by the Association of Science Teacher
Training Institution (AMLI) </t>
  </si>
  <si>
    <t>4 - 5 October 2018</t>
  </si>
  <si>
    <t>https://iopscience.iop.org/issue/1742-6596/1317/1</t>
  </si>
  <si>
    <t>https://iopscience.iop.org/article/10.1088/1742-6596/1317/1/012009/pdf</t>
  </si>
  <si>
    <t>https://mjl.clarivate.com/journal-profile</t>
  </si>
  <si>
    <t>Positive Normalization of Discrete Descriptor System under Disturbance</t>
  </si>
  <si>
    <r>
      <t xml:space="preserve">Ahmad Iqbal Baqi, </t>
    </r>
    <r>
      <rPr>
        <b/>
        <sz val="11"/>
        <color theme="1"/>
        <rFont val="Bookman Old Style"/>
        <family val="1"/>
      </rPr>
      <t>Admi Nazra</t>
    </r>
    <r>
      <rPr>
        <sz val="11"/>
        <color theme="1"/>
        <rFont val="Bookman Old Style"/>
        <family val="1"/>
      </rPr>
      <t>, Zulakmal, Lyra Yulianti and  Muhafzan</t>
    </r>
  </si>
  <si>
    <t>MATEMATIKA</t>
  </si>
  <si>
    <t>Volume 34  - Special Issue</t>
  </si>
  <si>
    <t>(December 2018)</t>
  </si>
  <si>
    <t>141–147</t>
  </si>
  <si>
    <t>eISSN 0127-9602</t>
  </si>
  <si>
    <t>PENERBIT UTM PRESS, PENERBIT UTM PRESS, SKUDAI, JOHOR, MALAYSIA, 81310</t>
  </si>
  <si>
    <t>DOI: https://doi.org/10.11113/matematika.v34.n3.1146</t>
  </si>
  <si>
    <t>https://matematika.utm.my/index.php/matematika/issue/view/115</t>
  </si>
  <si>
    <t>https://matematika.utm.my/index.php/matematika/article/view/1146/788</t>
  </si>
  <si>
    <t>Suatu Kasus Dispensable Set pada Fuzzy N-Soft Set</t>
  </si>
  <si>
    <t>http://jurnal.unpad.ac.id/jmi/issue/view/1795</t>
  </si>
  <si>
    <t>JURNAL MATEMATIKA INTEGRATIF</t>
  </si>
  <si>
    <t>147-153</t>
  </si>
  <si>
    <t>p-ISSN:1412-6184, e-ISSN:2549-903</t>
  </si>
  <si>
    <t>DOI : https://doi.org/10.24198/jmi.v17.n2.35522.147-153</t>
  </si>
  <si>
    <t>Department of Matematics, FMIPA, Universitas Padjadjaran, Jl. Raya Bandung-Sumedang KM. 21 Jatinangor</t>
  </si>
  <si>
    <t>http://jurnal.unpad.ac.id/jmi/article/view/35522/pdf_1</t>
  </si>
  <si>
    <t>https://sinta.kemdikbud.go.id/journals/profile/327</t>
  </si>
  <si>
    <t>https://doi.org/10.3233/JIFS-202185</t>
  </si>
  <si>
    <t>https://doi.org/10.3934/math.2022700</t>
  </si>
  <si>
    <t>https://doi.org/10.24425/acs.2020.135850</t>
  </si>
  <si>
    <t>https://doi.org/10.24425/acs.2019.127528</t>
  </si>
  <si>
    <t>A Case of a Particular Type of N-Soft Sets as a Generalization of Bijective Soft Sets</t>
  </si>
  <si>
    <r>
      <t xml:space="preserve">Yola Sartika Sari, </t>
    </r>
    <r>
      <rPr>
        <b/>
        <sz val="11"/>
        <color theme="1"/>
        <rFont val="Bookman Old Style"/>
        <family val="1"/>
      </rPr>
      <t>Admi Nazra</t>
    </r>
    <r>
      <rPr>
        <sz val="11"/>
        <color theme="1"/>
        <rFont val="Bookman Old Style"/>
        <family val="1"/>
      </rPr>
      <t>, Yanita Yanita</t>
    </r>
  </si>
  <si>
    <t>International Journal of Progressive Sciences and Technologies</t>
  </si>
  <si>
    <t xml:space="preserve">545-555 </t>
  </si>
  <si>
    <t>2509-0119.</t>
  </si>
  <si>
    <t>New Interval-valued Intuitionistic Fuzzy Soft Operators and their Properties</t>
  </si>
  <si>
    <r>
      <rPr>
        <b/>
        <sz val="11"/>
        <color theme="1"/>
        <rFont val="Bookman Old Style"/>
        <family val="1"/>
      </rPr>
      <t>Admi Nazra</t>
    </r>
    <r>
      <rPr>
        <sz val="11"/>
        <color theme="1"/>
        <rFont val="Bookman Old Style"/>
        <family val="1"/>
      </rPr>
      <t>, Yudiantri Asdi and Sisri Wahyuni</t>
    </r>
  </si>
  <si>
    <t xml:space="preserve">	Asian Journal of Scientific Research</t>
  </si>
  <si>
    <t>440-449</t>
  </si>
  <si>
    <t>https://dx.doi.org/10.3923/ajsr.2019.440.449</t>
  </si>
  <si>
    <t xml:space="preserve"> 1992-1454</t>
  </si>
  <si>
    <t>https://docsdrive.com/pdfs/ansinet/ajsr/2019/440-449.pdf</t>
  </si>
  <si>
    <t>Science Alert Journals</t>
  </si>
  <si>
    <t>https://scialert.net/jhome.php?issn=1992-1454</t>
  </si>
  <si>
    <t>http://dx.doi.org/10.52155/ijpsat.v29.2.3702</t>
  </si>
  <si>
    <t>https://ijpsat.org/index.php/ijpsat/article/view/3702</t>
  </si>
  <si>
    <t>Some Properties of Representation of
Quaternion Group</t>
  </si>
  <si>
    <t>https://knepublishing.com/index.php/KnE-Engineering/article/view/4451</t>
  </si>
  <si>
    <t xml:space="preserve"> International Conference on Basic Sciences and Its Applications (ICBSA-2018)</t>
  </si>
  <si>
    <t>https://knepublishing.com/index.php/KnE-Engineering/issue/view/150</t>
  </si>
  <si>
    <t>ISSN: 2518-6841</t>
  </si>
  <si>
    <t>Faculty of Mathematics and Natural Sciences, Andalas University</t>
  </si>
  <si>
    <t>23-24 August 2018</t>
  </si>
  <si>
    <t>Variational Approximations for Intersite Soliton in a Ablowitz-Ladik-Cubic Discrete Nonlinear Schrödinger Equation</t>
  </si>
  <si>
    <t>https://knepublishing.com/index.php/KnE-Engineering/article/view/4430</t>
  </si>
  <si>
    <t>RAINBOW CONNECTION PADA GRAF AMALGAMASI TANGGA SEGITIGA DIPERUMUM HOMOGEN</t>
  </si>
  <si>
    <t>Jurnal Matematika UNAND</t>
  </si>
  <si>
    <t>https://doi.org/10.25077/jmu.8.1.209-214.2019</t>
  </si>
  <si>
    <t>http://jmua.fmipa.unand.ac.id/index.php/jmua/index</t>
  </si>
  <si>
    <t xml:space="preserve">2721-9410 </t>
  </si>
  <si>
    <t>209-214</t>
  </si>
  <si>
    <t>Department of Mathematics, Faculty of Mathematics and Natural Sciences, Andalas University, Padang, West Sumatera.</t>
  </si>
  <si>
    <r>
      <t xml:space="preserve">Athia Nurindah Sari, </t>
    </r>
    <r>
      <rPr>
        <b/>
        <sz val="11"/>
        <color theme="1"/>
        <rFont val="Bookman Old Style"/>
        <family val="1"/>
      </rPr>
      <t>Admi Nazra*</t>
    </r>
    <r>
      <rPr>
        <sz val="11"/>
        <color theme="1"/>
        <rFont val="Bookman Old Style"/>
        <family val="1"/>
      </rPr>
      <t>, Dan Haripamyu</t>
    </r>
  </si>
  <si>
    <t>https://ijpsat.org/index.php/ijpsat/article/view/3702/2333</t>
  </si>
  <si>
    <t>International Journals of Sciences and High Technologies</t>
  </si>
  <si>
    <t>3rd International Conference on Mathematics, Sciences, Education, and Technology, ICOMSET 2018; Universitas Negeri Padang, West Sumatra; Indonesia; 4 October 2018 through 5 October 2018; Code 154491</t>
  </si>
  <si>
    <t>https://drive.google.com/file/d/17NGQDvgSpgok2OrkYVIuW1aVy-pyYQJ_/view?usp=sharing</t>
  </si>
  <si>
    <t>https://drive.google.com/file/d/1CrANF0_V2n9rkBhYAtDCFPv5vQXdb6mk/view?usp=sharing</t>
  </si>
  <si>
    <t>https://drive.google.com/file/d/1Y1MUWNpP9_PSxoO5r3_y_smjBf9paKHS/view?usp=sharing</t>
  </si>
  <si>
    <t>https://drive.google.com/file/d/1bOVK5nL5iqyTAW5gDfaiBiIrvWD22NsD/view?usp=sharing</t>
  </si>
  <si>
    <t>https://drive.google.com/file/d/16Jv5RWD4fSjlO7Hzjqp5E1zj1G4tgMmZ/view?usp=sharing</t>
  </si>
  <si>
    <t>https://drive.google.com/file/d/1EPQbgLYI7AMhgPcxIZ8tvtI00RVcq41w/view?usp=sharing</t>
  </si>
  <si>
    <t>https://drive.google.com/file/d/1UlJ8HA_l-nnbjETeYI4-BqGFTWW1X4cG/view?usp=sharing</t>
  </si>
  <si>
    <t>https://drive.google.com/file/d/1SGUaC2NwKc_nW0wsN6Q3JBwW8G2IUEqV/view?usp=sharing</t>
  </si>
  <si>
    <t>https://drive.google.com/file/d/1J-KxujASKiq1SW9-HEXPa4MlE-lFPCJF/view?usp=sharing</t>
  </si>
  <si>
    <t>Tidak</t>
  </si>
  <si>
    <t>https://drive.google.com/file/d/1eClzRXwtb1z9V2igBWFcKdLNNU8k0zWu/view?usp=sharing</t>
  </si>
  <si>
    <t>https://journals.indexcopernicus.com/search/details?id=58661</t>
  </si>
  <si>
    <t>https://journals.indexcopernicus.com/search/details?id=44355</t>
  </si>
  <si>
    <t>https://drive.google.com/file/d/1_b3EoOIX-R0JtRjV2kiKI6q8TpZ1w7GR/view?usp=sharing</t>
  </si>
  <si>
    <t>https://drive.google.com/file/d/1s5210DG6jm4w9yXvQ2C--LdIBJWgAOaM/view?usp=sharing</t>
  </si>
  <si>
    <t>https://drive.google.com/file/d/1w6vsOOSR0vrR408gkCB9nqTj0xPx_lYE/view?usp=sharing          (SERTFIKAT)</t>
  </si>
  <si>
    <t>https://drive.google.com/file/d/1GfeFdqkoz2r8RQIj7shvoLZLSUAjqhfq/view?usp=sharing</t>
  </si>
  <si>
    <t>https://drive.google.com/file/d/1jWcVIAirX9x1iDqBsfJ4lw1I_pqPCfHd/view?usp=sharing         (SERTIFIKAT)</t>
  </si>
  <si>
    <t>https://drive.google.com/file/d/13w_83soXqNc0RRBVm4BrCHzmA_HSW4jk/view?usp=sharing       (SERTIFIKAT)</t>
  </si>
  <si>
    <t>https://drive.google.com/file/d/1N1zu8oAdt5h2soYuS0iEFywpfMdVD-1B/view?usp=sharing     (SERTIFIKAT)</t>
  </si>
  <si>
    <t>https://drive.google.com/file/d/1Vf1ZDRqdMecBATQU6lbnkebIkg-fmla6/view?usp=sharing</t>
  </si>
  <si>
    <t>https://drive.google.com/file/d/1xgcIyDwnk66clTF7iHejKwiwsjvVDI10/view?usp=sharing        (SERTIFIKAT)</t>
  </si>
  <si>
    <t>https://drive.google.com/file/d/1CVR68kW0wcEy4BHngK-8moPaKxG5Wm2c/view?usp=sharing</t>
  </si>
  <si>
    <t>Pembantu direktur akademik/ketua jurusan/ketua prodi pada
universitas/politeknik, sekretaris jurusan/ bagian pada universitas/institut/sekolah
tinggi</t>
  </si>
  <si>
    <t>https://drive.google.com/drive/u/0/folders/1Friab1mVm_e6YbzFHljVYxSyV8VC2Qr7</t>
  </si>
  <si>
    <t>Keputusan Rektor Unand 
No. 891/III/A/Unand-2017</t>
  </si>
  <si>
    <t>Ketua Prodi S2 Matematika</t>
  </si>
  <si>
    <t>7. Semester Ganjil 2020/2021 (Agustus 2020 s/d Januari 2021)</t>
  </si>
  <si>
    <t>10. Semester Genap 2021/2022 (Februari 2022 s/d Juli 2022)</t>
  </si>
  <si>
    <t>11 Mahasiswa</t>
  </si>
  <si>
    <t>SK Dekan FMIPA No. 150/UN16.03.D/XIII/KPT/2022</t>
  </si>
  <si>
    <t>https://drive.google.com/file/d/1YmO1eVElMzYZkf-yj-J4JKpEUoErMGFd/view?usp=sharing</t>
  </si>
  <si>
    <t>12 Mahasiswa</t>
  </si>
  <si>
    <t>13 Mahasiswa</t>
  </si>
  <si>
    <t>16 Mahasiswa</t>
  </si>
  <si>
    <t>6 Mahasiswa</t>
  </si>
  <si>
    <t>21 Mahasiswa</t>
  </si>
  <si>
    <t>21 mahasiswa</t>
  </si>
  <si>
    <t>25 mahasiswa</t>
  </si>
  <si>
    <t>SK Dekan FMIPA No.315/UN.16.03.D/XIII/KPT/2021</t>
  </si>
  <si>
    <t>https://drive.google.com/file/d/1FCNHpO7TrRLzrNRWlEcYLaVDe4A6spxx/view?usp=sharing</t>
  </si>
  <si>
    <t>SK Dekan FMIPA No.151/UN.16.03.D/XIII/KPT/2021</t>
  </si>
  <si>
    <t>https://drive.google.com/file/d/1A1EZVEV5P2v40PCEeDlr339WvDyWbP-f/view?usp=sharing</t>
  </si>
  <si>
    <t>Undangan</t>
  </si>
  <si>
    <t>https://drive.google.com/file/d/1dxwm74GBcWS_Of-1Z1rd3r5bdQ5W5SJU/view?usp=sharing</t>
  </si>
  <si>
    <t>https://drive.google.com/file/d/18niecW5ED5JjTlMlHlTwnFZ43bb2CBA9/view?usp=sharing</t>
  </si>
  <si>
    <t>https://drive.google.com/file/d/1UJDINLBBxAopji20AhdTn_EKwlvjpS1W/view?usp=sharing</t>
  </si>
  <si>
    <t>https://drive.google.com/file/d/1HH4IHdQaQzqTvkvYioqLh3L5HQhk_dkI/view?usp=sharing</t>
  </si>
  <si>
    <t>https://drive.google.com/file/d/1l4tTsOd--oAWtytUPyu1VLactSjim1ya/view?usp=sharing</t>
  </si>
  <si>
    <t>https://drive.google.com/file/d/10zVY8bMDKhajCYO2uuZCIcHvhddNs9ZO/view?usp=sharing</t>
  </si>
  <si>
    <t>http://repo.unand.ac.id/30713/1/SK%20Tim%20Penilai%20Ujian%20Sarjana%20Per%20Juli-Des%202019%20%28Matematika%29.pdf</t>
  </si>
  <si>
    <t>SK Dekan No. 479/XIII/D/FMIPA/2019</t>
  </si>
  <si>
    <t>https://drive.google.com/file/d/1E4cToNDtt-2IX5yP_Z-V1yukiC5q4cGj/view?usp=sharing</t>
  </si>
  <si>
    <t>SK Dekan No.218/XIII/D/FMIPA/2019</t>
  </si>
  <si>
    <t>https://drive.google.com/file/d/18N1B83RfK_fbIQ4vSUpVDP6A7MYZ_9Jy/view?usp=sharing</t>
  </si>
  <si>
    <t>SK Dekan No. 222/XIII/D/FMIPA/2019</t>
  </si>
  <si>
    <t>https://drive.google.com/file/d/1HbkFpK7Qpl0fIzvo7uyjssxA8Qcf09iT/view?usp=sharing</t>
  </si>
  <si>
    <t>SK Dekan No. 575/XIII/D/FMIPA/2018</t>
  </si>
  <si>
    <t>https://drive.google.com/file/d/1ehvbIXpu2SXKMmDDgJNWDmWm3Z8GKIgW/view?usp=sharing</t>
  </si>
  <si>
    <t>SK Dekan No.252/XIII/D/FMIPA/2018</t>
  </si>
  <si>
    <t>https://drive.google.com/file/d/15myVW_9zdFYN_6aurVLtjzEb8c0_SBq4/view?usp=sharing</t>
  </si>
  <si>
    <t>10. Semester Genap 2021/2022 (Januari s/d Juni 2022)</t>
  </si>
  <si>
    <t>http://repo.unand.ac.id/46716/1/SK%20Tim%20Penguji%20Ujian%20Akhir%20Genap%202021-2022.pdf</t>
  </si>
  <si>
    <t>SK Dekan FMIPA No.128/UN.16.03.D/XIII/KPT/2022</t>
  </si>
  <si>
    <t>DIANA PUTRI ASYARI
1810432044</t>
  </si>
  <si>
    <t>Berita Acara Ujian
No. B/49/UN16.03/3.3/PK.03.05/2022</t>
  </si>
  <si>
    <t>https://drive.google.com/file/d/1Drtv9YkBeFx69h27LWlt-dIz870zgFgP/view?usp=sharing</t>
  </si>
  <si>
    <t>MUHAMMAD RAFIF FAJRI
1810431001</t>
  </si>
  <si>
    <t>Berita Acara Ujian
No. B/66/UN16.03/3.3/PK.03.05/2022</t>
  </si>
  <si>
    <t>https://drive.google.com/file/d/1vAlGJ2oLVTbTXza9-5Z2_VMK3nuizKb0/view?usp=sharing</t>
  </si>
  <si>
    <t>NADYA CITRA MULTASYA
1810431027</t>
  </si>
  <si>
    <t>Berita Acara Ujian
No. B/84/UN16.03/3.3/PK.03.05/2022</t>
  </si>
  <si>
    <t>https://drive.google.com/file/d/1EtvjTBH_t18FRYXt6-K_9hy4IWfJDZPd/view?usp=sharing</t>
  </si>
  <si>
    <t>RIZKY PRABOWO
1710432007</t>
  </si>
  <si>
    <t>Berita Acara Ujian
No. B/75/UN16.03/3.3/PK.03.05/2022</t>
  </si>
  <si>
    <t>https://drive.google.com/file/d/18rm2YsvS6Q-kj0DsXuWkLmZyWDIQcrmN/view?usp=sharing</t>
  </si>
  <si>
    <t>http://repo.unand.ac.id/47262/1/SK_Penguji_ujianAkhir_S2.pdf</t>
  </si>
  <si>
    <t>SK Dekan FMIPA No.156/UN.16.03.D/XIII/KPT/2022</t>
  </si>
  <si>
    <t>RUSDI AHMAD
2020432008</t>
  </si>
  <si>
    <t>Berita Acara Ujian
No. B/90/UN16.03/3.3/PK.03.05/2022</t>
  </si>
  <si>
    <t>https://drive.google.com/file/d/19N-flcJEMcGz3FdsK_ES8OPamDYNP3r6/view?usp=sharing</t>
  </si>
  <si>
    <t>02 Juni 2022 </t>
  </si>
  <si>
    <t>19 Mei 2022 </t>
  </si>
  <si>
    <t>FHAJRIN FADILLAH SYAHRUL
1510431036</t>
  </si>
  <si>
    <t>Berita Acara Ujian
No. B/76/UN16.03/3.3/PK.03.05/2022</t>
  </si>
  <si>
    <t>https://drive.google.com/file/d/1P9skERKZ_zu3si4rJYgP-WUiXVLv6aFP/view?usp=sharing</t>
  </si>
  <si>
    <t>MUTHIAH AS SAIDAH 1920432006</t>
  </si>
  <si>
    <t>https://drive.google.com/file/d/1y7Dip-GiYaY8c-deAE7hHfpV6PVM3n18/view?usp=sharing</t>
  </si>
  <si>
    <t>https://drive.google.com/file/d/1mFSKaPH0uwm8C1gW4tUz7v7VK-Y3d2i-/view?usp=sharing</t>
  </si>
  <si>
    <t>SK Dekan FMIPA No.325/UN.16.03.D/XIII/KPT/2021</t>
  </si>
  <si>
    <t>9. Semester Genap 2021/2022 (Januari 2022 s/d Juni 2022)</t>
  </si>
  <si>
    <t>https://drive.google.com/file/d/1_bijamFyQtl_lcWMxfqg9AJI-7T8vplb/view?usp=sharing</t>
  </si>
  <si>
    <t>https://drive.google.com/file/d/1BUcqYCmXoVduspAoB7Yl6imH3nAitLop/view?usp=sharing</t>
  </si>
  <si>
    <t>https://drive.google.com/file/d/1doNKwO7os9nR-m5aghPpvpTgezh0qUYT/view?usp=sharing</t>
  </si>
  <si>
    <t>https://drive.google.com/file/d/17pKuIOUhHDYvzj5M96FXGLy44fzidYkE/view?usp=sharing</t>
  </si>
  <si>
    <t>SK Dekan No.298/XIII/D/FMIPA/2018</t>
  </si>
  <si>
    <t>Pembimbing Utama (Tesis)</t>
  </si>
  <si>
    <t>Lembar pengesahan Tesis</t>
  </si>
  <si>
    <t>https://drive.google.com/file/d/1sCBndn9DgmKS9m4s4xiAu8rLd57f6ndz/view?usp=sharing</t>
  </si>
  <si>
    <t>Athia Nurindah Sari                                  BP:1920432018</t>
  </si>
  <si>
    <t>https://drive.google.com/file/d/1N-nP4Is2ycUcb2zokga9sLXHW0D35S_L/view?usp=sharing</t>
  </si>
  <si>
    <t>https://drive.google.com/file/d/1AEKdR44UrUHiuASPLJFk2ymdAwhP3QNL/view?usp=sharing</t>
  </si>
  <si>
    <t>Wila Arvia Agusta                                                    BP 1510432014</t>
  </si>
  <si>
    <t>https://drive.google.com/file/d/16fbJo5xbE-T5xEd3ZkTOVktN1JfE9igN/view?usp=sharing</t>
  </si>
  <si>
    <t>https://drive.google.com/file/d/1w_Gm7bE-nrNv1L93nG1vbvyVCf4TyCwv/view?usp=sharing</t>
  </si>
  <si>
    <t>https://drive.google.com/file/d/1QepSdffS0PgMTeTiCCstBLGcJ1Z8QgIh/view?usp=sharing</t>
  </si>
  <si>
    <t>Windi Adrian Sukri                                    BP1410432049</t>
  </si>
  <si>
    <t>Selvi Aidia Putri                                                    BP 1410431005</t>
  </si>
  <si>
    <t>https://drive.google.com/file/d/1JreCup6ROjGeecpqU5rlgI1xFruEFl3p/view?usp=sharing</t>
  </si>
  <si>
    <t>9. Semester Genap 2021/2022 (Februari 2022 s/d Juli 2022); maksimum 12 SKS per semester</t>
  </si>
  <si>
    <t>http://repo.unand.ac.id/47370/1/SK%20Beban%20Tugas%20Genap%202021%202022%20S1%20MTK.pdf</t>
  </si>
  <si>
    <t>SK Dekan Fakultas MIPA 
No 158/UN16.03.D/XIII/KPT/2022</t>
  </si>
  <si>
    <t>Analisis Riil I (S1, Kelas B, 1 Dosen, 3 SKS)</t>
  </si>
  <si>
    <t>Kalkulus II (S1, Kelas C, 1 Dosen, 4 SKS)</t>
  </si>
  <si>
    <t>Struktur Aljabar (S1, Kelas C, 1 Dosen, 3 SKS)</t>
  </si>
  <si>
    <t>http://repo.unand.ac.id/47371/1/SK%20Beban%20Tugas%20Genap%202021%202022%20S2%20MTK.pdf</t>
  </si>
  <si>
    <t>https://drive.google.com/file/d/1oGWS-5YzN6J_4Xge_1EByNIAIphcdIvS/view?usp=sharing</t>
  </si>
  <si>
    <t>SK Dekan Fakultas Teknologi Informasi
No 84/UN16.15.D/XIII/KPT/2021</t>
  </si>
  <si>
    <t>Matematika I A (S1, Kelas A, 2 Dosen, 3 SKS)</t>
  </si>
  <si>
    <t>Matematika I B (S1, Kelas B, 2 Dosen, 3 SKS)</t>
  </si>
  <si>
    <r>
      <t xml:space="preserve">Artikel di Warta Pengabdian AndalasJurnal Ilmiah Pengembangan dan Penerapan Ipteks:  
Judul:
Penerapan Scientific Approachmelalui Model Problem Based Instructiondalam Rangka Meningkatkan Hasil Belajar Matematika Siswa Kelas 6 SDS IT Karakter Anak Shalih
Penulis:
Haripamyu, Izzati Rahmi H.G, Monika Rianti Helmi, Ferra Yanuar, Hazmira Yozza, Yanita, Arrival Rince Putri, </t>
    </r>
    <r>
      <rPr>
        <b/>
        <sz val="11"/>
        <rFont val="Arial"/>
        <family val="2"/>
      </rPr>
      <t>Admi Nazra,</t>
    </r>
    <r>
      <rPr>
        <sz val="11"/>
        <rFont val="Arial"/>
        <charset val="134"/>
      </rPr>
      <t xml:space="preserve"> dan Jenizon</t>
    </r>
  </si>
  <si>
    <t>http://wartaandalas.lppm.unand.ac.id/index.php/jwa/article/view/528/337</t>
  </si>
  <si>
    <t>Artikel di Jurnal Hilirisasi IPTEKS
Judul:
PELAKSANAAN BIMBINGAN BELAJAR PRIVAT SERTA KAJIAN EFIKASI DIRI DAN MOTIVASI BELAJAR MATEMATIKA UNTUK SISWA PANTI ASUHAN
Penulis:
Izzati Rahmi HG, Admi Nazra, Hazmira Yozza, Narwen Narwen, Yanita Yanita, Lyra Yulianti</t>
  </si>
  <si>
    <t>http://hilirisasi.lppm.unand.ac.id/index.php/hilirisasi/article/view/340/89</t>
  </si>
  <si>
    <t>https://drive.google.com/file/d/1A4_ILEbHi51wJf-rFaQDkO8LwxfDfAQB/view?usp=sharing</t>
  </si>
  <si>
    <t>https://drive.google.com/file/d/13m_hZcZg9fpoqlWSMe9I-99-nt2MiziM/view?usp=sharing</t>
  </si>
  <si>
    <t>https://drive.google.com/file/d/1vVqE94T3coAiUxIFhCH9Idp5L77xnqHP/view?usp=sharing</t>
  </si>
  <si>
    <t>https://drive.google.com/file/d/1-QFdIzrJALkTcZjPbMJ8nFGJow2C3OXS/view?usp=sharing</t>
  </si>
  <si>
    <t>https://drive.google.com/file/d/1Fc3Z2DHSx9bgS-G-mPYwzyAHgILCo0f9/view?usp=sharing</t>
  </si>
  <si>
    <t>https://drive.google.com/file/d/1o3GnKZWgD9amMVD3ta4e3hggWgnWYcAr/view?usp=sharing</t>
  </si>
  <si>
    <t>https://drive.google.com/file/d/1DpCRQpUblxhUVMeS4Dij4B_GUIjvNxw2/view?usp=sharing</t>
  </si>
  <si>
    <t>https://drive.google.com/file/d/1ikMOPPiLcpB6ofYqccgdkNHrT9knIkfU/view?usp=sharing</t>
  </si>
  <si>
    <t>https://drive.google.com/file/d/1it5kiZRLBA6u10sbZsS-zX6xcw1KgtX5/view?usp=sharing</t>
  </si>
  <si>
    <t>https://drive.google.com/file/d/1OK7RPrwFBWYoyVbdr7x29gTsKbrYb5gO/view?usp=sharing</t>
  </si>
  <si>
    <t>https://drive.google.com/file/d/1pLhUUi5M0N3JmsuADgPSxhJxrlak1gK3/view?usp=sharing</t>
  </si>
  <si>
    <t>http://jmua.fmipa.unand.ac.id/index.php/jmua/article/view/439</t>
  </si>
  <si>
    <t>https://drive.google.com/file/d/1QdSyWq0YvwnCVkHgOT2wEfhbiCL_b-DE/view?usp=sharing</t>
  </si>
  <si>
    <t>https://drive.google.com/file/d/1p72LUHqCbP-UU8z61Xf0cfFaZRERtGf5/view?usp=sharing</t>
  </si>
  <si>
    <t>https://drive.google.com/file/d/1jDzpEhFnMyr1eJ01IwzpNSSaEMww884A/view?usp=sharing</t>
  </si>
  <si>
    <t>https://drive.google.com/file/d/1dGLU69HNFyTNw27gp0KW0CBXPKzbglk-/view?usp=sharing</t>
  </si>
  <si>
    <t>https://drive.google.com/file/d/1xoKVMp7n1qHGAQbCB4WEkRytPovzBSVp/view?usp=sharing</t>
  </si>
  <si>
    <t>https://drive.google.com/file/d/1TVeSWPi5d5UoUbuE6HP0oU1irQ8qA3xV/view?usp=sharing</t>
  </si>
  <si>
    <t>https://drive.google.com/file/d/1l9yWz0luSaJFzj-cWbt6HsmfQ-T4po_t/view?usp=sharing</t>
  </si>
  <si>
    <t>https://drive.google.com/file/d/1Yi1p5mSK4WToOg24G5Hllm04XvM5RW0Q/view?usp=sharing</t>
  </si>
  <si>
    <t>https://drive.google.com/file/d/1L5suhOJ2aUAc9tPZDdPe0_ziC8GJsuuC/view?usp=sharing</t>
  </si>
  <si>
    <t>https://drive.google.com/file/d/14FkPMNUbm9O9lG4DFU2AWKX0xngdqEn5/view?usp=sharing</t>
  </si>
  <si>
    <t>https://drive.google.com/file/d/1YioAXyE314ju8v1kbeOnNXJgOQiOwCBt/view?usp=sharing</t>
  </si>
  <si>
    <t>https://drive.google.com/file/d/1S29qrFUjflAyJ1ko-QMo7cZr8hyt4nv6/view?usp=sharing</t>
  </si>
  <si>
    <t>https://drive.google.com/file/d/18KifOl4IDiiHQSIQba7dLXqX0NGmy4xD/view?usp=sharing</t>
  </si>
  <si>
    <t>https://drive.google.com/file/d/1cjouQuKPN_2iHAFk9n5Zqf4s3bns4C-w/view?usp=sharing</t>
  </si>
  <si>
    <t>https://drive.google.com/file/d/1R337-88Tzxu-_64RTzYUC5bjQVRgJMba/view?usp=sharing</t>
  </si>
  <si>
    <t>https://drive.google.com/file/d/1zAQj2BfCkgpjNREcvUm1ruqCFHp8J7jg/view?usp=sharing</t>
  </si>
  <si>
    <t>https://drive.google.com/file/d/103v4D-a2Y6XyRL74JFRD4AwUEGCLwv4K/view?usp=sharing</t>
  </si>
  <si>
    <t>artikel</t>
  </si>
  <si>
    <t>https://drive.google.com/file/d/18OtLDfYkuvvbOEHzlgFb1_A4dVVKjLAk/view?usp=sharing</t>
  </si>
  <si>
    <t>https://drive.google.com/file/d/1c_5BNDNdcKx1-zMdY1lZHwtSH6uYq2lJ/view?usp=sharing</t>
  </si>
  <si>
    <t>https://drive.google.com/file/d/1o-KNqJ9NVMgVLnP52v7uGhw_jNCtCOrk/view?usp=sharing</t>
  </si>
  <si>
    <t>https://drive.google.com/file/d/1eSMWMeBPIqJXzoWPerpxnyR4jHzTUZ72/view?usp=sharing</t>
  </si>
  <si>
    <t>https://drive.google.com/file/d/1_HWl_UQFFbEuk-HSYeT5X2klI0fmRvp4/view?usp=sharing</t>
  </si>
  <si>
    <t>https://drive.google.com/file/d/1w5hk6soSXZmhWSFUOLSqT6-AEjRPgNUm/view?usp=sharing</t>
  </si>
  <si>
    <t>https://drive.google.com/file/d/1b3c1oC8mp2aX3aFyj_v7rnkQdnqOrOf-/view?usp=sharing</t>
  </si>
  <si>
    <t>https://drive.google.com/file/d/10f7ptZS3AAVOodd47KWTSRRuZValW47q/view?usp=sharing</t>
  </si>
  <si>
    <t>https://drive.google.com/file/d/1_uFBTRCewntdEnuqPFOFm78cLY3MznvL/view?usp=sharing</t>
  </si>
  <si>
    <t>https://drive.google.com/file/d/1hgqI-Km6uShOI6NbNLSGPc-aaltp_0bL/view?usp=sharing</t>
  </si>
  <si>
    <t>Hibah kompetitif internal Perguruan Tinggi/UNAND(sebagai ketua):
Hibah FMIPA Unand 2018 : Rp. 30.000.000
Hibah LPPM Unand 2018 :  Rp. 83.000.000
Hibah LPPM Unand 2021 :  Rp. 63.500.000</t>
  </si>
  <si>
    <t>Pembina Tk I (Gol. IVb) / 1 Oktober 2019</t>
  </si>
  <si>
    <t>DAPAT/ TIDAK  DAPAT  DIPERTIMBANGKAN UNTUK DIANGKAT/DINAIKKAN DALAM 
JABATAN AKADEMIK / PANGKAT GURU BESAR/PEMBINA TK. II, DALAM MATA KULIAH MATEMATIKA, TMT ......................</t>
  </si>
  <si>
    <t>197303301999031008</t>
  </si>
  <si>
    <t>MASA PENILAIAN : 1 September 2017 s/d 31 Juli 2022</t>
  </si>
  <si>
    <t>20 tahun 07 bulan</t>
  </si>
  <si>
    <t>23 tahun 08 bulan</t>
  </si>
  <si>
    <t>Padang, 10 Agustus 2022</t>
  </si>
  <si>
    <t>Ketua Departemen Matematika dan Sains Data</t>
  </si>
  <si>
    <t>Pembina Tk I (Gol. IVb)</t>
  </si>
  <si>
    <t>Guru Besar</t>
  </si>
  <si>
    <t>https://drive.google.com/file/d/1bJRrWxL7H3w7g1_Xl7oNt9UWthKvHa5Z/view?usp=sharing</t>
  </si>
  <si>
    <t>http://lib.physcon.ru/doc?id=29e59dce4f11</t>
  </si>
  <si>
    <t>http://lib.physcon.ru/doc?id=a94448d0f647</t>
  </si>
  <si>
    <t>https://journals.pan.pl/acs/136136#tabs</t>
  </si>
  <si>
    <t>https://journals.pan.pl/acs/128262#tabs</t>
  </si>
  <si>
    <t>31 December 2018</t>
  </si>
  <si>
    <t>June 15, 2019</t>
  </si>
  <si>
    <t>5th International Conference on Mathematics, Science and Education 2018, ICMSE 2018; Harris Hotel and Residence Sunset RoadKuta, Bali; Indonesia; 8 October 2018 through 9 October 2018;</t>
  </si>
  <si>
    <t>4th International Conference on Mathematics, Science, and Education, ICMSE 2017; Semarang, Central Java; Indonesia; 18 September 2017 through 19 September 2017;</t>
  </si>
  <si>
    <t xml:space="preserve">4th International Conference on Combinatorics, Graph Theory, and Network Topology, ICCGANT 2020; Jember, East Java; Indonesia; 22 August 2020 through 23 August 2020; </t>
  </si>
  <si>
    <r>
      <rPr>
        <b/>
        <sz val="11"/>
        <color theme="1"/>
        <rFont val="Bookman Old Style"/>
        <family val="1"/>
      </rPr>
      <t>Admi Nazra</t>
    </r>
    <r>
      <rPr>
        <sz val="11"/>
        <color theme="1"/>
        <rFont val="Bookman Old Style"/>
        <charset val="134"/>
      </rPr>
      <t>, Yudiantri Asdi, Windy Aulia Yuspa and Sisri Wahyuni</t>
    </r>
  </si>
  <si>
    <r>
      <t xml:space="preserve">Muhardiansyah Muhardiansyah, Lyra Yulianti, </t>
    </r>
    <r>
      <rPr>
        <b/>
        <sz val="11"/>
        <color theme="1"/>
        <rFont val="Bookman Old Style"/>
        <family val="1"/>
      </rPr>
      <t>Admi Nazra</t>
    </r>
  </si>
  <si>
    <r>
      <rPr>
        <b/>
        <sz val="11"/>
        <color theme="1"/>
        <rFont val="Bookman Old Style"/>
        <family val="1"/>
      </rPr>
      <t>Admi Nazra</t>
    </r>
    <r>
      <rPr>
        <sz val="11"/>
        <color theme="1"/>
        <rFont val="Bookman Old Style"/>
        <charset val="134"/>
      </rPr>
      <t>, Yudiantri Asdi, and Zulvera</t>
    </r>
  </si>
  <si>
    <r>
      <t xml:space="preserve">Sri Rahayu, Maria Soviana, Yanita, and </t>
    </r>
    <r>
      <rPr>
        <b/>
        <sz val="11"/>
        <color theme="1"/>
        <rFont val="Bookman Old Style"/>
        <family val="1"/>
      </rPr>
      <t>Admi Nazra</t>
    </r>
  </si>
  <si>
    <r>
      <t xml:space="preserve">Azzahro Fitri Azadi, Mahdhivan Syafwan, </t>
    </r>
    <r>
      <rPr>
        <b/>
        <sz val="11"/>
        <color theme="1"/>
        <rFont val="Bookman Old Style"/>
        <family val="1"/>
      </rPr>
      <t>Admi Nazra</t>
    </r>
    <r>
      <rPr>
        <sz val="11"/>
        <color theme="1"/>
        <rFont val="Bookman Old Style"/>
        <family val="1"/>
      </rPr>
      <t>, Riza Azfa, and Zita Putri
Netris</t>
    </r>
  </si>
  <si>
    <r>
      <t xml:space="preserve">Maya Sari Syahrul, Mahdhivan Syafwan, </t>
    </r>
    <r>
      <rPr>
        <b/>
        <sz val="11"/>
        <color theme="1"/>
        <rFont val="Bookman Old Style"/>
        <family val="1"/>
      </rPr>
      <t>Admi Nazra,</t>
    </r>
    <r>
      <rPr>
        <sz val="11"/>
        <color theme="1"/>
        <rFont val="Bookman Old Style"/>
        <family val="1"/>
      </rPr>
      <t xml:space="preserve"> Hadi Susanto, Nurweni Putri and Dwi Sulistiowati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</si>
</sst>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 #,##0.00_-;_-* &quot;-&quot;??_-;_-@_-"/>
    <numFmt numFmtId="165" formatCode="_-* #,##0.000_-;\-* #,##0.000_-;_-* &quot;-&quot;??_-;_-@"/>
    <numFmt numFmtId="166" formatCode="0.0"/>
    <numFmt numFmtId="167" formatCode="_(* #,##0.000_);_(* \(#,##0.000\);_(* &quot;-&quot;???_);_(@_)"/>
    <numFmt numFmtId="168" formatCode="0."/>
    <numFmt numFmtId="169" formatCode="[$-409]d\-mmm\-yy"/>
    <numFmt numFmtId="170" formatCode="0_)"/>
    <numFmt numFmtId="171" formatCode="_-* #,##0_-;\-* #,##0_-;_-* &quot;-&quot;??_-;_-@"/>
    <numFmt numFmtId="172" formatCode="0.0000"/>
  </numFmts>
  <fonts count="63">
    <font>
      <sz val="11"/>
      <color theme="1"/>
      <name val="Arial"/>
      <charset val="134"/>
    </font>
    <font>
      <sz val="11"/>
      <color theme="1"/>
      <name val="Times New Roman"/>
      <charset val="134"/>
    </font>
    <font>
      <b/>
      <sz val="11"/>
      <color theme="1"/>
      <name val="Times New Roman"/>
      <charset val="134"/>
    </font>
    <font>
      <sz val="10"/>
      <color theme="1"/>
      <name val="Times New Roman"/>
      <charset val="134"/>
    </font>
    <font>
      <sz val="11"/>
      <color theme="1"/>
      <name val="Calibri"/>
      <charset val="134"/>
    </font>
    <font>
      <b/>
      <sz val="10"/>
      <color theme="1"/>
      <name val="Times New Roman"/>
      <charset val="134"/>
    </font>
    <font>
      <sz val="11"/>
      <name val="Arial"/>
      <charset val="134"/>
    </font>
    <font>
      <sz val="12"/>
      <color theme="1"/>
      <name val="Times New Roman"/>
      <charset val="134"/>
    </font>
    <font>
      <b/>
      <sz val="10"/>
      <color theme="1"/>
      <name val="Arial"/>
      <charset val="134"/>
    </font>
    <font>
      <i/>
      <sz val="9"/>
      <color theme="1"/>
      <name val="Times New Roman"/>
      <charset val="134"/>
    </font>
    <font>
      <i/>
      <sz val="9"/>
      <color theme="1"/>
      <name val="Arial"/>
      <charset val="134"/>
    </font>
    <font>
      <sz val="9"/>
      <color theme="1"/>
      <name val="Arial"/>
      <charset val="134"/>
    </font>
    <font>
      <b/>
      <sz val="11"/>
      <color theme="1"/>
      <name val="Bookman Old Style"/>
      <charset val="134"/>
    </font>
    <font>
      <sz val="11"/>
      <color theme="1"/>
      <name val="Bookman Old Style"/>
      <charset val="134"/>
    </font>
    <font>
      <sz val="11"/>
      <color rgb="FF000000"/>
      <name val="Bookman Old Style"/>
      <charset val="134"/>
    </font>
    <font>
      <u/>
      <sz val="11"/>
      <color rgb="FF0000FF"/>
      <name val="Calibri"/>
      <scheme val="minor"/>
    </font>
    <font>
      <b/>
      <sz val="11"/>
      <color rgb="FF000000"/>
      <name val="Bookman Old Style"/>
      <charset val="134"/>
    </font>
    <font>
      <u/>
      <sz val="11"/>
      <color rgb="FF800080"/>
      <name val="Calibri"/>
      <scheme val="minor"/>
    </font>
    <font>
      <b/>
      <i/>
      <sz val="11"/>
      <color theme="1"/>
      <name val="Bookman Old Style"/>
      <charset val="134"/>
    </font>
    <font>
      <sz val="11"/>
      <color indexed="8"/>
      <name val="Bookman Old Style"/>
    </font>
    <font>
      <b/>
      <sz val="10"/>
      <color theme="1"/>
      <name val="Bookman Old Style"/>
      <charset val="134"/>
    </font>
    <font>
      <sz val="10"/>
      <color theme="1"/>
      <name val="Bookman Old Style"/>
      <charset val="134"/>
    </font>
    <font>
      <sz val="10"/>
      <color theme="1"/>
      <name val="Arial"/>
      <charset val="134"/>
    </font>
    <font>
      <sz val="10"/>
      <name val="Bookman Old Style"/>
      <charset val="134"/>
    </font>
    <font>
      <b/>
      <sz val="10"/>
      <color rgb="FF000000"/>
      <name val="Bookman Old Style"/>
      <charset val="134"/>
    </font>
    <font>
      <sz val="10"/>
      <color rgb="FF000000"/>
      <name val="Bookman Old Style"/>
      <charset val="134"/>
    </font>
    <font>
      <sz val="10"/>
      <color theme="1"/>
      <name val="Bookman Old Style"/>
    </font>
    <font>
      <b/>
      <i/>
      <sz val="10"/>
      <color theme="1"/>
      <name val="Bookman Old Style"/>
      <charset val="134"/>
    </font>
    <font>
      <sz val="10"/>
      <name val="Bookman Old Style"/>
    </font>
    <font>
      <u/>
      <sz val="11"/>
      <color rgb="FF0000FF"/>
      <name val="Bookman Old Style"/>
    </font>
    <font>
      <u/>
      <sz val="11"/>
      <color rgb="FF800080"/>
      <name val="Bookman Old Style"/>
    </font>
    <font>
      <u/>
      <sz val="10"/>
      <color rgb="FF0000FF"/>
      <name val="Bookman Old Style"/>
    </font>
    <font>
      <b/>
      <sz val="10"/>
      <name val="Bookman Old Style"/>
    </font>
    <font>
      <sz val="10"/>
      <color rgb="FFFF0000"/>
      <name val="Bookman Old Style"/>
      <charset val="134"/>
    </font>
    <font>
      <b/>
      <sz val="10"/>
      <color theme="10"/>
      <name val="Bookman Old Style"/>
      <charset val="134"/>
    </font>
    <font>
      <sz val="10"/>
      <color theme="10"/>
      <name val="Bookman Old Style"/>
      <charset val="134"/>
    </font>
    <font>
      <sz val="12"/>
      <color rgb="FF000000"/>
      <name val="Bookman Old Style"/>
      <charset val="134"/>
    </font>
    <font>
      <sz val="11"/>
      <color rgb="FFFF0000"/>
      <name val="Bookman Old Style"/>
      <charset val="134"/>
    </font>
    <font>
      <b/>
      <i/>
      <u/>
      <sz val="11"/>
      <color rgb="FF000000"/>
      <name val="Bookman Old Style"/>
      <charset val="134"/>
    </font>
    <font>
      <b/>
      <sz val="11"/>
      <name val="Bookman Old Style"/>
    </font>
    <font>
      <sz val="11"/>
      <name val="Bookman Old Style"/>
    </font>
    <font>
      <sz val="11"/>
      <color theme="1"/>
      <name val="Bookman Old Style"/>
    </font>
    <font>
      <b/>
      <sz val="11"/>
      <color theme="1"/>
      <name val="Bookman Old Style"/>
    </font>
    <font>
      <b/>
      <sz val="12"/>
      <color theme="1"/>
      <name val="Bookman Old Style"/>
      <charset val="134"/>
    </font>
    <font>
      <sz val="12"/>
      <color theme="1"/>
      <name val="Bookman Old Style"/>
      <charset val="134"/>
    </font>
    <font>
      <sz val="12"/>
      <color theme="1"/>
      <name val="Trebuchet MS"/>
      <charset val="134"/>
    </font>
    <font>
      <u/>
      <sz val="11"/>
      <color theme="10"/>
      <name val="Bookman Old Style"/>
      <charset val="134"/>
    </font>
    <font>
      <u/>
      <sz val="11"/>
      <color rgb="FF800080"/>
      <name val="Bookman Old Style"/>
      <charset val="134"/>
    </font>
    <font>
      <b/>
      <u/>
      <sz val="11"/>
      <color theme="10"/>
      <name val="Bookman Old Style"/>
      <charset val="134"/>
    </font>
    <font>
      <u/>
      <sz val="7"/>
      <color theme="10"/>
      <name val="Calibri"/>
      <charset val="134"/>
    </font>
    <font>
      <sz val="7"/>
      <color theme="1"/>
      <name val="Calibri"/>
      <charset val="134"/>
    </font>
    <font>
      <b/>
      <sz val="11"/>
      <color theme="1"/>
      <name val="Bookman Old Style"/>
      <family val="1"/>
    </font>
    <font>
      <sz val="11"/>
      <color theme="1"/>
      <name val="Bookman Old Style"/>
      <family val="1"/>
    </font>
    <font>
      <u/>
      <sz val="11"/>
      <color rgb="FF0000FF"/>
      <name val="Calibri"/>
      <family val="2"/>
      <scheme val="minor"/>
    </font>
    <font>
      <b/>
      <sz val="10"/>
      <color theme="1"/>
      <name val="Bookman Old Style"/>
      <family val="1"/>
    </font>
    <font>
      <sz val="10"/>
      <color theme="1"/>
      <name val="Bookman Old Style"/>
      <family val="1"/>
    </font>
    <font>
      <sz val="10"/>
      <name val="Bookman Old Style"/>
      <family val="1"/>
    </font>
    <font>
      <b/>
      <sz val="10"/>
      <name val="Bookman Old Style"/>
      <family val="1"/>
    </font>
    <font>
      <sz val="10"/>
      <color rgb="FF000000"/>
      <name val="Bookman Old Style"/>
      <family val="1"/>
    </font>
    <font>
      <sz val="11"/>
      <color theme="1"/>
      <name val="MyFirstFont"/>
    </font>
    <font>
      <b/>
      <sz val="11"/>
      <name val="Arial"/>
      <family val="2"/>
    </font>
    <font>
      <sz val="11"/>
      <name val="Arial"/>
      <family val="2"/>
    </font>
    <font>
      <sz val="11"/>
      <color theme="1"/>
      <name val="Arial"/>
      <charset val="134"/>
    </font>
  </fonts>
  <fills count="15">
    <fill>
      <patternFill patternType="none"/>
    </fill>
    <fill>
      <patternFill patternType="gray125"/>
    </fill>
    <fill>
      <patternFill patternType="solid">
        <fgColor theme="0"/>
        <bgColor theme="0"/>
      </patternFill>
    </fill>
    <fill>
      <patternFill patternType="solid">
        <fgColor rgb="FFC6D9F0"/>
        <bgColor rgb="FFC6D9F0"/>
      </patternFill>
    </fill>
    <fill>
      <patternFill patternType="solid">
        <fgColor rgb="FFFFFF00"/>
        <bgColor rgb="FFFFFF00"/>
      </patternFill>
    </fill>
    <fill>
      <patternFill patternType="solid">
        <fgColor rgb="FFB6DDE8"/>
        <bgColor rgb="FFB6DDE8"/>
      </patternFill>
    </fill>
    <fill>
      <patternFill patternType="solid">
        <fgColor rgb="FFFFFFFF"/>
        <bgColor rgb="FFFFFFFF"/>
      </patternFill>
    </fill>
    <fill>
      <patternFill patternType="solid">
        <fgColor rgb="FFFABF8F"/>
        <bgColor rgb="FFFABF8F"/>
      </patternFill>
    </fill>
    <fill>
      <patternFill patternType="solid">
        <fgColor rgb="FF92D050"/>
        <bgColor rgb="FF92D050"/>
      </patternFill>
    </fill>
    <fill>
      <patternFill patternType="solid">
        <fgColor rgb="FF00B0F0"/>
        <bgColor rgb="FF00B0F0"/>
      </patternFill>
    </fill>
    <fill>
      <patternFill patternType="solid">
        <fgColor rgb="FFFBD4B4"/>
        <bgColor rgb="FFFBD4B4"/>
      </patternFill>
    </fill>
    <fill>
      <patternFill patternType="solid">
        <fgColor rgb="FFFFC000"/>
        <bgColor indexed="64"/>
      </patternFill>
    </fill>
    <fill>
      <patternFill patternType="solid">
        <fgColor rgb="FFFF0000"/>
        <bgColor indexed="64"/>
      </patternFill>
    </fill>
    <fill>
      <patternFill patternType="solid">
        <fgColor rgb="FFFFFF00"/>
        <bgColor rgb="FFFFFFFF"/>
      </patternFill>
    </fill>
    <fill>
      <patternFill patternType="solid">
        <fgColor rgb="FFFFFF00"/>
        <bgColor indexed="64"/>
      </patternFill>
    </fill>
  </fills>
  <borders count="65">
    <border>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right/>
      <top style="thin">
        <color auto="1"/>
      </top>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right/>
      <top style="thin">
        <color auto="1"/>
      </top>
      <bottom style="thin">
        <color rgb="FF000000"/>
      </bottom>
      <diagonal/>
    </border>
    <border>
      <left/>
      <right style="thin">
        <color auto="1"/>
      </right>
      <top style="thin">
        <color auto="1"/>
      </top>
      <bottom style="thin">
        <color rgb="FF000000"/>
      </bottom>
      <diagonal/>
    </border>
    <border>
      <left style="thin">
        <color rgb="FF000000"/>
      </left>
      <right/>
      <top style="thin">
        <color auto="1"/>
      </top>
      <bottom style="thin">
        <color rgb="FF000000"/>
      </bottom>
      <diagonal/>
    </border>
    <border>
      <left style="thin">
        <color rgb="FF000000"/>
      </left>
      <right/>
      <top style="thin">
        <color auto="1"/>
      </top>
      <bottom style="thin">
        <color auto="1"/>
      </bottom>
      <diagonal/>
    </border>
  </borders>
  <cellStyleXfs count="3">
    <xf numFmtId="0" fontId="0" fillId="0" borderId="0"/>
    <xf numFmtId="0" fontId="15" fillId="0" borderId="0" applyNumberFormat="0" applyFill="0" applyBorder="0" applyAlignment="0" applyProtection="0">
      <alignment vertical="center"/>
    </xf>
    <xf numFmtId="164" fontId="62" fillId="0" borderId="0" applyFont="0" applyFill="0" applyBorder="0" applyAlignment="0" applyProtection="0"/>
  </cellStyleXfs>
  <cellXfs count="107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xf>
    <xf numFmtId="0" fontId="1" fillId="2" borderId="0" xfId="0" applyFont="1" applyFill="1" applyBorder="1"/>
    <xf numFmtId="0" fontId="1" fillId="0" borderId="0" xfId="0" applyFont="1"/>
    <xf numFmtId="15" fontId="1" fillId="2" borderId="0" xfId="0" applyNumberFormat="1" applyFont="1" applyFill="1" applyBorder="1"/>
    <xf numFmtId="0" fontId="3" fillId="0" borderId="1" xfId="0" applyFont="1" applyBorder="1"/>
    <xf numFmtId="0" fontId="4" fillId="0" borderId="1" xfId="0" applyFont="1" applyBorder="1"/>
    <xf numFmtId="0" fontId="5" fillId="0" borderId="2" xfId="0" applyFont="1" applyBorder="1" applyAlignment="1">
      <alignment horizontal="center" vertical="top" wrapText="1"/>
    </xf>
    <xf numFmtId="0" fontId="3" fillId="0" borderId="4" xfId="0" applyFont="1" applyBorder="1" applyAlignment="1">
      <alignment horizontal="center"/>
    </xf>
    <xf numFmtId="0" fontId="3" fillId="0" borderId="8" xfId="0" applyFont="1" applyBorder="1" applyAlignment="1">
      <alignment horizontal="center"/>
    </xf>
    <xf numFmtId="0" fontId="5" fillId="0" borderId="4" xfId="0" applyFont="1" applyBorder="1" applyAlignment="1">
      <alignment horizontal="center" wrapText="1"/>
    </xf>
    <xf numFmtId="0" fontId="5" fillId="0" borderId="7" xfId="0" applyFont="1" applyBorder="1" applyAlignment="1">
      <alignment horizontal="center" wrapText="1"/>
    </xf>
    <xf numFmtId="0" fontId="5" fillId="0" borderId="4" xfId="0" applyFont="1" applyBorder="1" applyAlignment="1">
      <alignment horizontal="center" vertical="top" wrapText="1"/>
    </xf>
    <xf numFmtId="0" fontId="3" fillId="0" borderId="4" xfId="0" applyFont="1" applyBorder="1" applyAlignment="1">
      <alignment horizontal="center" vertical="top" wrapText="1"/>
    </xf>
    <xf numFmtId="0" fontId="3" fillId="3" borderId="4" xfId="0" applyFont="1" applyFill="1" applyBorder="1" applyAlignment="1">
      <alignment horizontal="center" vertical="top" wrapText="1"/>
    </xf>
    <xf numFmtId="0" fontId="3" fillId="0" borderId="2" xfId="0" applyFont="1" applyBorder="1" applyAlignment="1">
      <alignment horizontal="center" vertical="top" wrapText="1"/>
    </xf>
    <xf numFmtId="0" fontId="3" fillId="0" borderId="8" xfId="0" applyFont="1" applyBorder="1" applyAlignment="1">
      <alignment horizontal="center" vertical="center" wrapText="1"/>
    </xf>
    <xf numFmtId="0" fontId="3" fillId="4" borderId="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3"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vertical="top" wrapText="1"/>
    </xf>
    <xf numFmtId="0" fontId="3" fillId="0" borderId="3" xfId="0" applyFont="1" applyBorder="1" applyAlignment="1">
      <alignment horizontal="left" vertical="top" wrapText="1"/>
    </xf>
    <xf numFmtId="0" fontId="3" fillId="0" borderId="12" xfId="0" applyFont="1" applyBorder="1" applyAlignment="1">
      <alignment vertical="top" wrapText="1"/>
    </xf>
    <xf numFmtId="0" fontId="3" fillId="0" borderId="14" xfId="0" applyFont="1" applyBorder="1" applyAlignment="1">
      <alignment horizontal="left" vertical="top" wrapText="1"/>
    </xf>
    <xf numFmtId="0" fontId="3" fillId="0" borderId="15" xfId="0" applyFont="1" applyBorder="1" applyAlignment="1">
      <alignment vertical="top" wrapText="1"/>
    </xf>
    <xf numFmtId="0" fontId="3" fillId="0" borderId="0" xfId="0" applyFont="1" applyAlignment="1">
      <alignment horizontal="left" vertical="top" wrapText="1"/>
    </xf>
    <xf numFmtId="0" fontId="3" fillId="0" borderId="15" xfId="0" applyFont="1" applyBorder="1" applyAlignment="1">
      <alignment horizontal="left" vertical="top" wrapText="1"/>
    </xf>
    <xf numFmtId="0" fontId="3" fillId="0" borderId="1" xfId="0" applyFont="1" applyBorder="1" applyAlignment="1">
      <alignment horizontal="left" vertical="top" wrapText="1"/>
    </xf>
    <xf numFmtId="0" fontId="3" fillId="0" borderId="12" xfId="0" applyFont="1" applyBorder="1" applyAlignment="1">
      <alignment horizontal="left" vertical="top" wrapText="1"/>
    </xf>
    <xf numFmtId="0" fontId="7" fillId="0" borderId="0" xfId="0" applyFont="1"/>
    <xf numFmtId="166" fontId="3" fillId="3" borderId="4" xfId="0" applyNumberFormat="1" applyFont="1" applyFill="1" applyBorder="1" applyAlignment="1">
      <alignment horizontal="center" vertical="top" wrapText="1"/>
    </xf>
    <xf numFmtId="0" fontId="3" fillId="0" borderId="0" xfId="0" applyFont="1"/>
    <xf numFmtId="0" fontId="5" fillId="0" borderId="2" xfId="0" applyFont="1" applyBorder="1" applyAlignment="1">
      <alignment horizontal="center"/>
    </xf>
    <xf numFmtId="0" fontId="5" fillId="0" borderId="2" xfId="0" applyFont="1" applyBorder="1" applyAlignment="1">
      <alignment horizontal="center" wrapText="1"/>
    </xf>
    <xf numFmtId="0" fontId="8" fillId="0" borderId="2" xfId="0" applyFont="1" applyBorder="1" applyAlignment="1">
      <alignment horizontal="center"/>
    </xf>
    <xf numFmtId="0" fontId="3" fillId="0" borderId="9" xfId="0" applyFont="1" applyBorder="1" applyAlignment="1">
      <alignment horizontal="left" wrapText="1"/>
    </xf>
    <xf numFmtId="0" fontId="3" fillId="0" borderId="0" xfId="0" applyFont="1" applyAlignment="1">
      <alignment wrapText="1"/>
    </xf>
    <xf numFmtId="0" fontId="5" fillId="0" borderId="0" xfId="0" applyFont="1" applyAlignment="1">
      <alignment wrapText="1"/>
    </xf>
    <xf numFmtId="0" fontId="5" fillId="0" borderId="13" xfId="0" applyFont="1" applyBorder="1" applyAlignment="1">
      <alignment horizontal="center" vertical="center" wrapText="1"/>
    </xf>
    <xf numFmtId="0" fontId="9" fillId="0" borderId="0" xfId="0" applyFont="1"/>
    <xf numFmtId="0" fontId="10" fillId="0" borderId="0" xfId="0" applyFont="1"/>
    <xf numFmtId="0" fontId="11" fillId="5" borderId="0" xfId="0" applyFont="1" applyFill="1" applyBorder="1"/>
    <xf numFmtId="0" fontId="9" fillId="0" borderId="0" xfId="0" applyFont="1" applyAlignment="1">
      <alignment horizontal="left" vertical="center"/>
    </xf>
    <xf numFmtId="0" fontId="9" fillId="0" borderId="0" xfId="0" applyFont="1" applyAlignment="1">
      <alignment vertical="center" wrapText="1"/>
    </xf>
    <xf numFmtId="0" fontId="11" fillId="4" borderId="0" xfId="0" applyFont="1" applyFill="1" applyBorder="1"/>
    <xf numFmtId="0" fontId="0" fillId="0" borderId="0" xfId="0" applyFont="1" applyFill="1" applyAlignment="1"/>
    <xf numFmtId="0" fontId="12"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left" vertical="center"/>
    </xf>
    <xf numFmtId="0" fontId="12" fillId="0" borderId="4" xfId="0" applyFont="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2" xfId="0" applyFont="1" applyBorder="1" applyAlignment="1">
      <alignment horizontal="center" vertical="center"/>
    </xf>
    <xf numFmtId="0" fontId="14" fillId="6" borderId="5"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3" fillId="0" borderId="8" xfId="0" applyFont="1" applyBorder="1" applyAlignment="1">
      <alignment horizontal="center" vertical="center"/>
    </xf>
    <xf numFmtId="0" fontId="13" fillId="0" borderId="5" xfId="0" applyFont="1" applyBorder="1" applyAlignment="1">
      <alignment horizontal="left" vertical="center" wrapText="1"/>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4" fillId="6" borderId="2" xfId="0" applyFont="1" applyFill="1" applyBorder="1" applyAlignment="1">
      <alignment horizontal="center" vertical="center"/>
    </xf>
    <xf numFmtId="0" fontId="13" fillId="0" borderId="2" xfId="0" applyFont="1" applyBorder="1" applyAlignment="1">
      <alignment horizontal="center" vertical="center" wrapText="1"/>
    </xf>
    <xf numFmtId="0" fontId="13" fillId="0" borderId="9" xfId="0" applyFont="1" applyBorder="1" applyAlignment="1">
      <alignment horizontal="center" vertical="center"/>
    </xf>
    <xf numFmtId="0" fontId="13" fillId="0" borderId="9" xfId="0" applyFont="1" applyBorder="1" applyAlignment="1">
      <alignment horizontal="center" vertical="center" wrapText="1"/>
    </xf>
    <xf numFmtId="0" fontId="14" fillId="6" borderId="3" xfId="0" applyFont="1" applyFill="1" applyBorder="1" applyAlignment="1">
      <alignment horizontal="center" vertical="center" wrapText="1"/>
    </xf>
    <xf numFmtId="0" fontId="13" fillId="0" borderId="3" xfId="0" applyFont="1" applyBorder="1" applyAlignment="1">
      <alignment horizontal="center" vertical="center"/>
    </xf>
    <xf numFmtId="0" fontId="14" fillId="6" borderId="2" xfId="0" applyFont="1" applyFill="1" applyBorder="1" applyAlignment="1">
      <alignment vertical="center" wrapText="1"/>
    </xf>
    <xf numFmtId="0" fontId="13" fillId="0" borderId="4" xfId="0" applyFont="1" applyBorder="1" applyAlignment="1">
      <alignment horizontal="center" vertical="center" wrapText="1"/>
    </xf>
    <xf numFmtId="0" fontId="14" fillId="6" borderId="5" xfId="0" applyFont="1" applyFill="1" applyBorder="1" applyAlignment="1">
      <alignment vertical="center" wrapText="1"/>
    </xf>
    <xf numFmtId="0" fontId="13" fillId="0" borderId="5" xfId="0" applyFont="1" applyBorder="1" applyAlignment="1">
      <alignment horizontal="left" vertical="center"/>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8" xfId="0" applyFont="1" applyBorder="1" applyAlignment="1">
      <alignment horizontal="center" vertical="center" wrapText="1"/>
    </xf>
    <xf numFmtId="0" fontId="13" fillId="0" borderId="6" xfId="0" applyFont="1" applyBorder="1" applyAlignment="1">
      <alignment horizontal="left" vertical="center" wrapText="1"/>
    </xf>
    <xf numFmtId="0" fontId="13" fillId="0" borderId="14" xfId="0" applyFont="1" applyBorder="1" applyAlignment="1">
      <alignment horizontal="center" vertical="center"/>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 xfId="0" applyFont="1" applyBorder="1" applyAlignment="1">
      <alignment vertical="center" wrapText="1"/>
    </xf>
    <xf numFmtId="0" fontId="14" fillId="6" borderId="10" xfId="0" applyFont="1" applyFill="1" applyBorder="1" applyAlignment="1">
      <alignment horizontal="center" vertical="center" wrapText="1"/>
    </xf>
    <xf numFmtId="0" fontId="13" fillId="0" borderId="5" xfId="0" applyFont="1" applyBorder="1" applyAlignment="1">
      <alignment horizontal="center" vertical="center" wrapText="1"/>
    </xf>
    <xf numFmtId="0" fontId="12" fillId="0" borderId="0" xfId="0" applyFont="1" applyFill="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Fill="1" applyAlignment="1">
      <alignment vertical="center"/>
    </xf>
    <xf numFmtId="0" fontId="13" fillId="0" borderId="0" xfId="0" applyFont="1" applyFill="1" applyAlignment="1">
      <alignment horizontal="left" vertical="center"/>
    </xf>
    <xf numFmtId="0" fontId="13" fillId="0" borderId="0" xfId="0" applyFont="1" applyFill="1" applyAlignment="1">
      <alignment horizontal="left" vertical="center" wrapText="1"/>
    </xf>
    <xf numFmtId="0" fontId="12" fillId="0" borderId="0" xfId="0" applyFont="1" applyFill="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vertical="center"/>
    </xf>
    <xf numFmtId="0" fontId="12" fillId="0" borderId="4"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4" borderId="4" xfId="0" applyFont="1" applyFill="1" applyBorder="1" applyAlignment="1">
      <alignment horizontal="center" vertical="center"/>
    </xf>
    <xf numFmtId="0" fontId="14" fillId="0" borderId="4" xfId="0" applyFont="1" applyBorder="1" applyAlignment="1">
      <alignment horizontal="center" vertical="center"/>
    </xf>
    <xf numFmtId="0" fontId="13" fillId="0" borderId="4" xfId="0" applyFont="1" applyBorder="1" applyAlignment="1">
      <alignment vertical="center"/>
    </xf>
    <xf numFmtId="166" fontId="12" fillId="0" borderId="4" xfId="0" applyNumberFormat="1" applyFont="1" applyBorder="1" applyAlignment="1">
      <alignment horizontal="center" vertical="center"/>
    </xf>
    <xf numFmtId="0" fontId="13" fillId="0" borderId="4" xfId="0" applyFont="1" applyFill="1" applyBorder="1" applyAlignment="1">
      <alignment vertical="center"/>
    </xf>
    <xf numFmtId="0" fontId="12" fillId="0" borderId="4" xfId="0" applyNumberFormat="1" applyFont="1" applyBorder="1" applyAlignment="1">
      <alignment horizontal="center" vertical="center"/>
    </xf>
    <xf numFmtId="0" fontId="12" fillId="4" borderId="9" xfId="0" applyFont="1" applyFill="1" applyBorder="1" applyAlignment="1">
      <alignment horizontal="left" vertical="center"/>
    </xf>
    <xf numFmtId="167" fontId="13" fillId="0" borderId="9" xfId="0" applyNumberFormat="1" applyFont="1" applyBorder="1" applyAlignment="1">
      <alignment horizontal="center" vertical="center" wrapText="1"/>
    </xf>
    <xf numFmtId="0" fontId="14" fillId="0" borderId="9" xfId="0" applyFont="1" applyBorder="1" applyAlignment="1">
      <alignment horizontal="center" vertical="center"/>
    </xf>
    <xf numFmtId="0" fontId="15" fillId="0" borderId="8" xfId="1" applyFill="1" applyBorder="1" applyAlignment="1">
      <alignment horizontal="left" vertical="center" wrapText="1"/>
    </xf>
    <xf numFmtId="0" fontId="12" fillId="0" borderId="9" xfId="0" applyFont="1" applyFill="1" applyBorder="1" applyAlignment="1">
      <alignment horizontal="center" vertical="center"/>
    </xf>
    <xf numFmtId="0" fontId="14" fillId="6" borderId="4" xfId="0" applyFont="1" applyFill="1" applyBorder="1" applyAlignment="1">
      <alignment vertical="center" wrapText="1"/>
    </xf>
    <xf numFmtId="0" fontId="14" fillId="0" borderId="4" xfId="0" applyFont="1" applyFill="1" applyBorder="1" applyAlignment="1">
      <alignment vertical="center" wrapText="1"/>
    </xf>
    <xf numFmtId="0" fontId="16" fillId="0"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3" fillId="0" borderId="4" xfId="0" applyFont="1" applyFill="1" applyBorder="1" applyAlignment="1">
      <alignment horizontal="center" vertical="center"/>
    </xf>
    <xf numFmtId="0" fontId="13" fillId="0" borderId="4" xfId="0" applyFont="1" applyBorder="1" applyAlignment="1">
      <alignment horizontal="justify" vertical="center" wrapText="1"/>
    </xf>
    <xf numFmtId="0" fontId="15" fillId="0" borderId="4" xfId="1" applyFill="1" applyBorder="1" applyAlignment="1">
      <alignment vertical="center" wrapText="1"/>
    </xf>
    <xf numFmtId="0" fontId="17" fillId="0" borderId="4" xfId="1" applyFont="1" applyFill="1" applyBorder="1" applyAlignment="1">
      <alignment vertical="center" wrapText="1"/>
    </xf>
    <xf numFmtId="0" fontId="15" fillId="0" borderId="4" xfId="1" applyFill="1" applyBorder="1" applyAlignment="1">
      <alignment horizontal="center" vertical="center" wrapText="1"/>
    </xf>
    <xf numFmtId="0" fontId="15" fillId="0" borderId="4" xfId="1" applyFill="1" applyBorder="1" applyAlignment="1">
      <alignment horizontal="justify" vertical="center" wrapText="1"/>
    </xf>
    <xf numFmtId="167" fontId="13" fillId="0" borderId="4" xfId="0" applyNumberFormat="1" applyFont="1" applyBorder="1" applyAlignment="1">
      <alignment horizontal="center" vertical="center" wrapText="1"/>
    </xf>
    <xf numFmtId="167" fontId="13" fillId="0" borderId="8" xfId="0" applyNumberFormat="1" applyFont="1" applyBorder="1" applyAlignment="1">
      <alignment horizontal="center" vertical="center" wrapText="1"/>
    </xf>
    <xf numFmtId="0" fontId="14" fillId="0" borderId="8" xfId="0" applyFont="1" applyBorder="1" applyAlignment="1">
      <alignment horizontal="center" vertical="center"/>
    </xf>
    <xf numFmtId="0" fontId="13" fillId="0" borderId="8" xfId="0" applyFont="1" applyBorder="1" applyAlignment="1">
      <alignment vertical="center"/>
    </xf>
    <xf numFmtId="0" fontId="13" fillId="0" borderId="8" xfId="0" applyFont="1" applyFill="1" applyBorder="1" applyAlignment="1">
      <alignment vertical="center"/>
    </xf>
    <xf numFmtId="0" fontId="12" fillId="0" borderId="8" xfId="0" applyFont="1" applyFill="1" applyBorder="1" applyAlignment="1">
      <alignment horizontal="center" vertical="center"/>
    </xf>
    <xf numFmtId="0" fontId="12" fillId="4" borderId="8" xfId="0" applyFont="1" applyFill="1" applyBorder="1" applyAlignment="1">
      <alignment horizontal="center" vertical="center"/>
    </xf>
    <xf numFmtId="167" fontId="14" fillId="0" borderId="4" xfId="0" applyNumberFormat="1" applyFont="1" applyBorder="1" applyAlignment="1">
      <alignment horizontal="center" vertical="center" wrapText="1"/>
    </xf>
    <xf numFmtId="0" fontId="13" fillId="0" borderId="0" xfId="0" applyFont="1"/>
    <xf numFmtId="0" fontId="14" fillId="6" borderId="9" xfId="0" applyFont="1" applyFill="1" applyBorder="1" applyAlignment="1">
      <alignment horizontal="center" vertical="center"/>
    </xf>
    <xf numFmtId="0" fontId="13" fillId="0" borderId="6" xfId="0" applyFont="1" applyBorder="1" applyAlignment="1">
      <alignment horizontal="left" vertical="center"/>
    </xf>
    <xf numFmtId="0" fontId="13" fillId="0" borderId="7" xfId="0" applyFont="1" applyBorder="1" applyAlignment="1">
      <alignment vertical="center"/>
    </xf>
    <xf numFmtId="0" fontId="13" fillId="0" borderId="3" xfId="0" applyFont="1" applyBorder="1" applyAlignment="1">
      <alignment horizontal="left" vertical="center" wrapText="1"/>
    </xf>
    <xf numFmtId="0" fontId="14" fillId="0" borderId="5" xfId="0" applyFont="1" applyBorder="1" applyAlignment="1">
      <alignment horizontal="center" vertical="center"/>
    </xf>
    <xf numFmtId="0" fontId="13" fillId="0" borderId="6" xfId="0" applyFont="1" applyBorder="1" applyAlignment="1">
      <alignment vertical="center"/>
    </xf>
    <xf numFmtId="0" fontId="13" fillId="0" borderId="7" xfId="0" applyFont="1" applyBorder="1" applyAlignment="1">
      <alignment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7" xfId="0" applyFont="1" applyFill="1" applyBorder="1" applyAlignment="1">
      <alignment vertical="center" wrapText="1"/>
    </xf>
    <xf numFmtId="0" fontId="13" fillId="0" borderId="3" xfId="0" applyFont="1" applyFill="1" applyBorder="1" applyAlignment="1">
      <alignment horizontal="center" vertical="center"/>
    </xf>
    <xf numFmtId="0" fontId="17" fillId="0" borderId="16" xfId="1" applyFont="1" applyFill="1" applyBorder="1" applyAlignment="1">
      <alignment horizontal="left" vertical="center" wrapText="1"/>
    </xf>
    <xf numFmtId="0" fontId="12" fillId="0" borderId="12" xfId="0" applyFont="1" applyFill="1" applyBorder="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167" fontId="13" fillId="0" borderId="4" xfId="0" applyNumberFormat="1" applyFont="1" applyBorder="1" applyAlignment="1">
      <alignment horizontal="center" vertical="center"/>
    </xf>
    <xf numFmtId="166" fontId="18" fillId="0" borderId="4" xfId="0" applyNumberFormat="1" applyFont="1" applyBorder="1" applyAlignment="1">
      <alignment horizontal="center" vertical="center"/>
    </xf>
    <xf numFmtId="166" fontId="18" fillId="0" borderId="0" xfId="0" applyNumberFormat="1" applyFont="1" applyAlignment="1">
      <alignment horizontal="center" vertical="center"/>
    </xf>
    <xf numFmtId="0" fontId="13" fillId="0" borderId="0" xfId="0" applyFont="1" applyAlignment="1">
      <alignment horizontal="left"/>
    </xf>
    <xf numFmtId="0" fontId="13" fillId="0" borderId="0" xfId="0" applyFont="1" applyAlignment="1">
      <alignment vertical="top"/>
    </xf>
    <xf numFmtId="0" fontId="13" fillId="0" borderId="0" xfId="0" applyFont="1" applyFill="1" applyAlignment="1">
      <alignment horizontal="left" vertical="top"/>
    </xf>
    <xf numFmtId="0" fontId="12" fillId="0" borderId="0" xfId="0" applyFont="1" applyFill="1" applyAlignment="1">
      <alignment horizontal="center" vertical="top"/>
    </xf>
    <xf numFmtId="0" fontId="12" fillId="0" borderId="0" xfId="0" applyFont="1" applyAlignment="1">
      <alignment horizontal="center" vertical="top"/>
    </xf>
    <xf numFmtId="0" fontId="12" fillId="0" borderId="0" xfId="0" applyFont="1" applyAlignment="1">
      <alignment horizontal="left"/>
    </xf>
    <xf numFmtId="0" fontId="12" fillId="0" borderId="0" xfId="0" applyFont="1" applyFill="1" applyAlignment="1">
      <alignment horizontal="left" vertical="center"/>
    </xf>
    <xf numFmtId="0" fontId="13" fillId="0" borderId="0" xfId="0" applyFont="1" applyFill="1"/>
    <xf numFmtId="0" fontId="12" fillId="0" borderId="0" xfId="0" applyFont="1" applyFill="1" applyAlignment="1">
      <alignment horizontal="center"/>
    </xf>
    <xf numFmtId="0" fontId="12" fillId="0" borderId="0" xfId="0" applyFont="1" applyAlignment="1">
      <alignment horizontal="center"/>
    </xf>
    <xf numFmtId="0" fontId="12" fillId="0" borderId="8" xfId="0" applyFont="1" applyBorder="1" applyAlignment="1">
      <alignment horizontal="center" vertical="center"/>
    </xf>
    <xf numFmtId="0" fontId="14" fillId="6" borderId="2" xfId="0" applyFont="1" applyFill="1" applyBorder="1" applyAlignment="1">
      <alignment horizontal="center" vertical="top" wrapText="1"/>
    </xf>
    <xf numFmtId="0" fontId="12" fillId="0" borderId="8" xfId="0" applyFont="1" applyBorder="1" applyAlignment="1">
      <alignment horizontal="center" vertical="center" wrapText="1"/>
    </xf>
    <xf numFmtId="0" fontId="13" fillId="0" borderId="4" xfId="0" applyFont="1" applyBorder="1" applyAlignment="1">
      <alignment horizontal="left" vertical="center" wrapText="1"/>
    </xf>
    <xf numFmtId="0" fontId="12" fillId="0" borderId="8" xfId="0" applyFont="1" applyBorder="1" applyAlignment="1">
      <alignment horizontal="center" vertical="top" wrapText="1"/>
    </xf>
    <xf numFmtId="0" fontId="13" fillId="0" borderId="9" xfId="0" applyFont="1" applyBorder="1" applyAlignment="1">
      <alignment horizontal="left" vertical="center" wrapText="1"/>
    </xf>
    <xf numFmtId="0" fontId="14" fillId="0" borderId="2" xfId="0" applyFont="1" applyBorder="1" applyAlignment="1">
      <alignment horizontal="center" vertical="top" wrapText="1"/>
    </xf>
    <xf numFmtId="0" fontId="14" fillId="0" borderId="5" xfId="0" applyFont="1" applyBorder="1" applyAlignment="1">
      <alignment horizontal="center" vertical="center" wrapText="1"/>
    </xf>
    <xf numFmtId="0" fontId="13" fillId="0" borderId="2" xfId="0" applyFont="1" applyBorder="1" applyAlignment="1">
      <alignment vertical="center" wrapText="1"/>
    </xf>
    <xf numFmtId="0" fontId="13" fillId="0" borderId="1" xfId="0" applyFont="1" applyBorder="1" applyAlignment="1">
      <alignment vertical="center"/>
    </xf>
    <xf numFmtId="0" fontId="13" fillId="0" borderId="12" xfId="0" applyFont="1" applyBorder="1"/>
    <xf numFmtId="0" fontId="13" fillId="0" borderId="3" xfId="0" applyFont="1" applyBorder="1" applyAlignment="1">
      <alignment horizontal="left" vertical="center"/>
    </xf>
    <xf numFmtId="0" fontId="13" fillId="0" borderId="7" xfId="0" applyFont="1" applyBorder="1"/>
    <xf numFmtId="0" fontId="13" fillId="0" borderId="2" xfId="0" applyFont="1" applyBorder="1" applyAlignment="1">
      <alignment horizontal="left" vertical="center" wrapText="1"/>
    </xf>
    <xf numFmtId="0" fontId="19" fillId="0" borderId="16" xfId="0" applyFont="1" applyFill="1" applyBorder="1" applyAlignment="1">
      <alignment horizontal="center" vertical="top" wrapText="1"/>
    </xf>
    <xf numFmtId="0" fontId="19" fillId="0" borderId="18" xfId="0" applyFont="1" applyFill="1" applyBorder="1" applyAlignment="1">
      <alignment horizontal="center" vertical="top" wrapText="1"/>
    </xf>
    <xf numFmtId="0" fontId="19" fillId="0" borderId="18"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0" borderId="4" xfId="0" applyFont="1" applyBorder="1"/>
    <xf numFmtId="0" fontId="13" fillId="0" borderId="4" xfId="0" applyFont="1" applyFill="1" applyBorder="1"/>
    <xf numFmtId="0" fontId="13" fillId="0" borderId="8" xfId="0" applyFont="1" applyBorder="1"/>
    <xf numFmtId="0" fontId="13" fillId="0" borderId="8" xfId="0" applyFont="1" applyFill="1" applyBorder="1"/>
    <xf numFmtId="0" fontId="13" fillId="0" borderId="8" xfId="0" applyFont="1" applyFill="1" applyBorder="1" applyAlignment="1">
      <alignment horizontal="left" vertical="center" wrapText="1"/>
    </xf>
    <xf numFmtId="0" fontId="12" fillId="0" borderId="8"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xf>
    <xf numFmtId="0" fontId="16" fillId="0" borderId="4" xfId="0" applyFont="1" applyBorder="1" applyAlignment="1">
      <alignment horizontal="center" vertical="center"/>
    </xf>
    <xf numFmtId="0" fontId="12" fillId="0" borderId="4" xfId="0" applyFont="1" applyBorder="1" applyAlignment="1">
      <alignment vertical="center"/>
    </xf>
    <xf numFmtId="0" fontId="13" fillId="0" borderId="9" xfId="0" applyFont="1" applyBorder="1"/>
    <xf numFmtId="0" fontId="13" fillId="0" borderId="9" xfId="0" applyFont="1" applyFill="1" applyBorder="1"/>
    <xf numFmtId="49" fontId="13" fillId="0" borderId="0" xfId="0" applyNumberFormat="1" applyFont="1" applyAlignment="1">
      <alignment horizontal="center" vertical="center"/>
    </xf>
    <xf numFmtId="49" fontId="12" fillId="0" borderId="0" xfId="0" applyNumberFormat="1" applyFont="1" applyAlignment="1">
      <alignment horizontal="center" vertical="center"/>
    </xf>
    <xf numFmtId="0" fontId="16" fillId="6" borderId="2" xfId="0" applyFont="1" applyFill="1" applyBorder="1" applyAlignment="1">
      <alignment horizontal="center" vertical="top" wrapText="1"/>
    </xf>
    <xf numFmtId="0" fontId="12" fillId="3" borderId="8" xfId="0" applyFont="1" applyFill="1" applyBorder="1" applyAlignment="1">
      <alignment horizontal="center" vertical="center"/>
    </xf>
    <xf numFmtId="0" fontId="12" fillId="7" borderId="8" xfId="0" applyFont="1" applyFill="1" applyBorder="1" applyAlignment="1">
      <alignment horizontal="center" vertical="center"/>
    </xf>
    <xf numFmtId="0" fontId="12" fillId="0" borderId="2" xfId="0" applyFont="1" applyBorder="1" applyAlignment="1">
      <alignment vertical="center" wrapText="1"/>
    </xf>
    <xf numFmtId="49" fontId="12" fillId="4" borderId="8" xfId="0" applyNumberFormat="1" applyFont="1" applyFill="1" applyBorder="1" applyAlignment="1">
      <alignment horizontal="center" vertical="center"/>
    </xf>
    <xf numFmtId="0" fontId="16" fillId="6" borderId="2" xfId="0" applyFont="1" applyFill="1" applyBorder="1" applyAlignment="1">
      <alignment horizontal="center" vertical="center" wrapText="1"/>
    </xf>
    <xf numFmtId="0" fontId="12" fillId="0" borderId="2" xfId="0" applyFont="1" applyBorder="1" applyAlignment="1">
      <alignment horizontal="center" vertical="center" wrapText="1"/>
    </xf>
    <xf numFmtId="49" fontId="12" fillId="0" borderId="2" xfId="0" applyNumberFormat="1" applyFont="1" applyBorder="1" applyAlignment="1">
      <alignment horizontal="center" vertical="center"/>
    </xf>
    <xf numFmtId="0" fontId="12" fillId="8" borderId="4" xfId="0" applyFont="1" applyFill="1" applyBorder="1" applyAlignment="1">
      <alignment horizontal="center" vertical="center"/>
    </xf>
    <xf numFmtId="49" fontId="13" fillId="0" borderId="2" xfId="0" applyNumberFormat="1" applyFont="1" applyBorder="1" applyAlignment="1">
      <alignment horizontal="center" vertical="center"/>
    </xf>
    <xf numFmtId="0" fontId="13" fillId="0" borderId="8" xfId="0" applyFont="1" applyBorder="1" applyAlignment="1">
      <alignment horizontal="center" vertical="top"/>
    </xf>
    <xf numFmtId="0" fontId="13" fillId="0" borderId="6" xfId="0" applyFont="1" applyBorder="1" applyAlignment="1">
      <alignment horizontal="center" vertical="center" wrapText="1"/>
    </xf>
    <xf numFmtId="0" fontId="12" fillId="8" borderId="4" xfId="0" applyFont="1" applyFill="1" applyBorder="1" applyAlignment="1">
      <alignment horizontal="left" vertical="center"/>
    </xf>
    <xf numFmtId="0" fontId="20" fillId="4" borderId="4"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3" borderId="5" xfId="0" applyFont="1" applyFill="1" applyBorder="1" applyAlignment="1">
      <alignment vertical="center"/>
    </xf>
    <xf numFmtId="0" fontId="12" fillId="3" borderId="4" xfId="0" applyFont="1" applyFill="1" applyBorder="1" applyAlignment="1">
      <alignment horizontal="center" vertical="center" wrapText="1"/>
    </xf>
    <xf numFmtId="0" fontId="16" fillId="3" borderId="4" xfId="0" applyFont="1" applyFill="1" applyBorder="1" applyAlignment="1">
      <alignment horizontal="center" vertical="center"/>
    </xf>
    <xf numFmtId="0" fontId="12" fillId="3" borderId="4" xfId="0" applyFont="1" applyFill="1" applyBorder="1" applyAlignment="1">
      <alignment vertical="center"/>
    </xf>
    <xf numFmtId="0" fontId="12" fillId="3" borderId="4" xfId="0" applyFont="1" applyFill="1" applyBorder="1" applyAlignment="1">
      <alignment horizontal="center" vertical="center"/>
    </xf>
    <xf numFmtId="0" fontId="12" fillId="7" borderId="5" xfId="0" applyFont="1" applyFill="1" applyBorder="1" applyAlignment="1">
      <alignment vertical="center"/>
    </xf>
    <xf numFmtId="0" fontId="12" fillId="7" borderId="4" xfId="0" applyFont="1" applyFill="1" applyBorder="1" applyAlignment="1">
      <alignment horizontal="center" vertical="center" wrapText="1"/>
    </xf>
    <xf numFmtId="0" fontId="16" fillId="7" borderId="4" xfId="0" applyFont="1" applyFill="1" applyBorder="1" applyAlignment="1">
      <alignment horizontal="center" vertical="center"/>
    </xf>
    <xf numFmtId="0" fontId="12" fillId="7" borderId="4" xfId="0" applyFont="1" applyFill="1" applyBorder="1" applyAlignment="1">
      <alignment vertical="center"/>
    </xf>
    <xf numFmtId="0" fontId="12" fillId="7" borderId="4" xfId="0" applyFont="1" applyFill="1" applyBorder="1" applyAlignment="1">
      <alignment horizontal="center" vertical="center"/>
    </xf>
    <xf numFmtId="0" fontId="12" fillId="4" borderId="5" xfId="0" applyFont="1" applyFill="1" applyBorder="1" applyAlignment="1">
      <alignment vertical="center" wrapText="1"/>
    </xf>
    <xf numFmtId="0" fontId="16" fillId="4" borderId="4" xfId="0" applyFont="1" applyFill="1" applyBorder="1" applyAlignment="1">
      <alignment horizontal="center" vertical="center"/>
    </xf>
    <xf numFmtId="0" fontId="12" fillId="4" borderId="4" xfId="0" applyFont="1" applyFill="1" applyBorder="1" applyAlignment="1">
      <alignment vertical="center"/>
    </xf>
    <xf numFmtId="0" fontId="12" fillId="8" borderId="5" xfId="0" applyFont="1" applyFill="1" applyBorder="1" applyAlignment="1">
      <alignment vertical="center" wrapText="1"/>
    </xf>
    <xf numFmtId="0" fontId="12" fillId="8" borderId="4" xfId="0" applyFont="1" applyFill="1" applyBorder="1" applyAlignment="1">
      <alignment vertical="center" wrapText="1"/>
    </xf>
    <xf numFmtId="0" fontId="16" fillId="8" borderId="4" xfId="0" applyFont="1" applyFill="1" applyBorder="1" applyAlignment="1">
      <alignment horizontal="center" vertical="center"/>
    </xf>
    <xf numFmtId="0" fontId="12" fillId="8" borderId="4" xfId="0" applyFont="1" applyFill="1" applyBorder="1" applyAlignment="1">
      <alignment vertical="center"/>
    </xf>
    <xf numFmtId="0" fontId="12" fillId="8" borderId="4" xfId="0" applyFont="1" applyFill="1" applyBorder="1" applyAlignment="1">
      <alignment horizontal="center" vertical="center" wrapText="1"/>
    </xf>
    <xf numFmtId="0" fontId="21" fillId="0" borderId="0" xfId="0" applyFont="1"/>
    <xf numFmtId="0" fontId="20" fillId="0" borderId="0" xfId="0" applyFont="1"/>
    <xf numFmtId="0" fontId="20" fillId="0" borderId="0" xfId="0" applyFont="1" applyAlignment="1">
      <alignment vertical="center"/>
    </xf>
    <xf numFmtId="0" fontId="12" fillId="0" borderId="2" xfId="0" applyFont="1" applyBorder="1" applyAlignment="1">
      <alignment horizontal="left" vertical="center" wrapText="1"/>
    </xf>
    <xf numFmtId="49" fontId="12" fillId="0" borderId="2" xfId="0" applyNumberFormat="1" applyFont="1" applyBorder="1" applyAlignment="1">
      <alignment horizontal="center" vertical="center" wrapText="1"/>
    </xf>
    <xf numFmtId="0" fontId="12" fillId="4" borderId="4" xfId="0" applyFont="1" applyFill="1" applyBorder="1" applyAlignment="1">
      <alignment horizontal="right" vertical="center"/>
    </xf>
    <xf numFmtId="0" fontId="21" fillId="0" borderId="0" xfId="0" applyFont="1" applyAlignment="1">
      <alignment wrapText="1"/>
    </xf>
    <xf numFmtId="0" fontId="12" fillId="0" borderId="4" xfId="0" applyFont="1" applyBorder="1" applyAlignment="1">
      <alignment vertical="center" wrapText="1"/>
    </xf>
    <xf numFmtId="0" fontId="16" fillId="6" borderId="2" xfId="0" applyFont="1" applyFill="1" applyBorder="1" applyAlignment="1">
      <alignment vertical="center" wrapText="1"/>
    </xf>
    <xf numFmtId="49" fontId="12" fillId="4" borderId="2" xfId="0" applyNumberFormat="1" applyFont="1" applyFill="1" applyBorder="1" applyAlignment="1">
      <alignment horizontal="center" vertical="center" wrapText="1"/>
    </xf>
    <xf numFmtId="0" fontId="12" fillId="8" borderId="5" xfId="0" applyFont="1" applyFill="1" applyBorder="1" applyAlignment="1">
      <alignment vertical="center"/>
    </xf>
    <xf numFmtId="0" fontId="12" fillId="8" borderId="6" xfId="0" applyFont="1" applyFill="1" applyBorder="1" applyAlignment="1">
      <alignment vertical="center"/>
    </xf>
    <xf numFmtId="0" fontId="12" fillId="7" borderId="5" xfId="0" applyFont="1" applyFill="1" applyBorder="1" applyAlignment="1">
      <alignment vertical="center" wrapText="1"/>
    </xf>
    <xf numFmtId="0" fontId="16" fillId="7" borderId="4" xfId="0" applyFont="1" applyFill="1" applyBorder="1" applyAlignment="1">
      <alignment vertical="center" wrapText="1"/>
    </xf>
    <xf numFmtId="0" fontId="16" fillId="7" borderId="4" xfId="0" applyFont="1" applyFill="1" applyBorder="1" applyAlignment="1">
      <alignment horizontal="right" vertical="center" wrapText="1"/>
    </xf>
    <xf numFmtId="0" fontId="16" fillId="7" borderId="4" xfId="0" applyFont="1" applyFill="1" applyBorder="1" applyAlignment="1">
      <alignment horizontal="center" vertical="center" wrapText="1"/>
    </xf>
    <xf numFmtId="0" fontId="16" fillId="6" borderId="4" xfId="0" applyFont="1" applyFill="1" applyBorder="1" applyAlignment="1">
      <alignment vertical="center" wrapText="1"/>
    </xf>
    <xf numFmtId="0" fontId="12" fillId="8" borderId="7" xfId="0" applyFont="1" applyFill="1" applyBorder="1"/>
    <xf numFmtId="0" fontId="12" fillId="8" borderId="9" xfId="0" applyFont="1" applyFill="1" applyBorder="1" applyAlignment="1">
      <alignment horizontal="center" vertical="center" wrapText="1"/>
    </xf>
    <xf numFmtId="49" fontId="13" fillId="0" borderId="9" xfId="0" applyNumberFormat="1" applyFont="1" applyBorder="1" applyAlignment="1">
      <alignment horizontal="center" vertical="center"/>
    </xf>
    <xf numFmtId="0" fontId="12" fillId="8" borderId="7" xfId="0" applyFont="1" applyFill="1" applyBorder="1" applyAlignment="1">
      <alignment vertical="center"/>
    </xf>
    <xf numFmtId="0" fontId="12" fillId="8" borderId="5" xfId="0" applyFont="1" applyFill="1" applyBorder="1" applyAlignment="1">
      <alignment horizontal="center" vertical="center"/>
    </xf>
    <xf numFmtId="0" fontId="12" fillId="8" borderId="8" xfId="0" applyFont="1" applyFill="1" applyBorder="1" applyAlignment="1">
      <alignment horizontal="center" vertical="center"/>
    </xf>
    <xf numFmtId="0" fontId="12" fillId="0" borderId="9" xfId="0" applyFont="1" applyBorder="1" applyAlignment="1">
      <alignment horizontal="left" vertical="center" wrapText="1"/>
    </xf>
    <xf numFmtId="49" fontId="12" fillId="4" borderId="4" xfId="0" applyNumberFormat="1" applyFont="1" applyFill="1" applyBorder="1" applyAlignment="1">
      <alignment horizontal="center" vertical="center"/>
    </xf>
    <xf numFmtId="0" fontId="12" fillId="10" borderId="4" xfId="0" applyFont="1" applyFill="1" applyBorder="1" applyAlignment="1">
      <alignment horizontal="center" vertical="center"/>
    </xf>
    <xf numFmtId="0" fontId="13" fillId="0" borderId="14" xfId="0" applyFont="1" applyBorder="1" applyAlignment="1">
      <alignment horizontal="center" vertical="top"/>
    </xf>
    <xf numFmtId="0" fontId="12" fillId="3" borderId="8" xfId="0" applyFont="1" applyFill="1" applyBorder="1" applyAlignment="1">
      <alignment horizontal="center" vertical="center" wrapText="1"/>
    </xf>
    <xf numFmtId="0" fontId="14" fillId="6" borderId="2" xfId="0" applyFont="1" applyFill="1" applyBorder="1" applyAlignment="1">
      <alignment horizontal="left" vertical="center" wrapText="1"/>
    </xf>
    <xf numFmtId="49" fontId="13" fillId="0" borderId="2" xfId="0" applyNumberFormat="1" applyFont="1" applyBorder="1" applyAlignment="1">
      <alignment horizontal="center" vertical="top" wrapText="1"/>
    </xf>
    <xf numFmtId="0" fontId="13" fillId="0" borderId="6" xfId="0" applyFont="1" applyBorder="1" applyAlignment="1">
      <alignment vertical="center" wrapText="1"/>
    </xf>
    <xf numFmtId="49" fontId="13" fillId="0" borderId="9" xfId="0" applyNumberFormat="1" applyFont="1" applyBorder="1" applyAlignment="1">
      <alignment horizontal="center" vertical="top" wrapText="1"/>
    </xf>
    <xf numFmtId="0" fontId="13" fillId="0" borderId="8" xfId="0" applyFont="1" applyBorder="1" applyAlignment="1">
      <alignment vertical="center" wrapText="1"/>
    </xf>
    <xf numFmtId="0" fontId="12" fillId="10" borderId="5" xfId="0" applyFont="1" applyFill="1" applyBorder="1" applyAlignment="1">
      <alignment vertical="center" wrapText="1"/>
    </xf>
    <xf numFmtId="0" fontId="12" fillId="10" borderId="4" xfId="0" applyFont="1" applyFill="1" applyBorder="1" applyAlignment="1">
      <alignment horizontal="center" vertical="center" wrapText="1"/>
    </xf>
    <xf numFmtId="0" fontId="16" fillId="10" borderId="4" xfId="0" applyFont="1" applyFill="1" applyBorder="1" applyAlignment="1">
      <alignment horizontal="center" vertical="center"/>
    </xf>
    <xf numFmtId="0" fontId="12" fillId="10" borderId="4" xfId="0" applyFont="1" applyFill="1" applyBorder="1" applyAlignment="1">
      <alignment horizontal="right" vertical="center"/>
    </xf>
    <xf numFmtId="0" fontId="13" fillId="4" borderId="5" xfId="0" applyFont="1" applyFill="1" applyBorder="1" applyAlignment="1">
      <alignment vertical="center"/>
    </xf>
    <xf numFmtId="0" fontId="13" fillId="4" borderId="4" xfId="0" applyFont="1" applyFill="1" applyBorder="1" applyAlignment="1">
      <alignment horizontal="center" vertical="center" wrapText="1"/>
    </xf>
    <xf numFmtId="0" fontId="14" fillId="4" borderId="4" xfId="0" applyFont="1" applyFill="1" applyBorder="1" applyAlignment="1">
      <alignment horizontal="center" vertical="center"/>
    </xf>
    <xf numFmtId="0" fontId="13" fillId="4" borderId="4" xfId="0" applyFont="1" applyFill="1" applyBorder="1" applyAlignment="1">
      <alignment vertical="center"/>
    </xf>
    <xf numFmtId="0" fontId="13" fillId="4" borderId="4" xfId="0" applyFont="1" applyFill="1" applyBorder="1" applyAlignment="1">
      <alignment horizontal="center" vertical="center"/>
    </xf>
    <xf numFmtId="0" fontId="21" fillId="0" borderId="0" xfId="0" applyFont="1" applyAlignment="1">
      <alignment horizontal="left" wrapText="1"/>
    </xf>
    <xf numFmtId="0" fontId="12" fillId="3" borderId="5" xfId="0" applyFont="1" applyFill="1" applyBorder="1" applyAlignment="1">
      <alignment vertical="center" wrapText="1"/>
    </xf>
    <xf numFmtId="0" fontId="14" fillId="6" borderId="14" xfId="0" applyFont="1" applyFill="1" applyBorder="1" applyAlignment="1">
      <alignment horizontal="center" vertical="top"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3" fillId="0" borderId="3" xfId="0" applyFont="1" applyBorder="1" applyAlignment="1">
      <alignment vertical="center"/>
    </xf>
    <xf numFmtId="49" fontId="13" fillId="0" borderId="0" xfId="0" applyNumberFormat="1" applyFont="1" applyAlignment="1">
      <alignment horizontal="center"/>
    </xf>
    <xf numFmtId="0" fontId="12" fillId="4" borderId="5" xfId="0" applyFont="1" applyFill="1" applyBorder="1" applyAlignment="1">
      <alignment vertical="center"/>
    </xf>
    <xf numFmtId="0" fontId="14" fillId="0" borderId="7" xfId="0" applyFont="1" applyBorder="1" applyAlignment="1">
      <alignment horizontal="center" vertical="center"/>
    </xf>
    <xf numFmtId="0" fontId="22" fillId="0" borderId="0" xfId="0" applyFont="1" applyFill="1" applyAlignment="1">
      <alignment vertical="center"/>
    </xf>
    <xf numFmtId="0" fontId="22" fillId="0" borderId="0" xfId="0" applyFont="1" applyAlignment="1">
      <alignment vertical="center"/>
    </xf>
    <xf numFmtId="0" fontId="22" fillId="0" borderId="0" xfId="0" applyFont="1" applyAlignment="1">
      <alignment horizontal="justify" vertical="center"/>
    </xf>
    <xf numFmtId="0" fontId="21" fillId="0" borderId="0" xfId="0" applyFont="1" applyFill="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left" vertical="center"/>
    </xf>
    <xf numFmtId="0" fontId="21" fillId="0" borderId="0" xfId="0" applyFont="1" applyFill="1" applyAlignment="1">
      <alignment horizontal="left" vertical="center"/>
    </xf>
    <xf numFmtId="0" fontId="20" fillId="0" borderId="0" xfId="0" applyFont="1" applyFill="1" applyAlignment="1">
      <alignment horizontal="left" vertical="center"/>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3" fillId="0" borderId="6" xfId="0" applyFont="1" applyFill="1" applyBorder="1" applyAlignment="1">
      <alignment vertical="center"/>
    </xf>
    <xf numFmtId="0" fontId="20" fillId="0" borderId="4"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vertical="center"/>
    </xf>
    <xf numFmtId="0" fontId="21" fillId="0" borderId="6" xfId="0" applyFont="1" applyFill="1" applyBorder="1" applyAlignment="1">
      <alignment vertical="center"/>
    </xf>
    <xf numFmtId="0" fontId="21" fillId="0" borderId="4"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 xfId="0" applyFont="1" applyFill="1" applyBorder="1" applyAlignment="1">
      <alignment horizontal="center" vertical="center"/>
    </xf>
    <xf numFmtId="0" fontId="25" fillId="0" borderId="8" xfId="0" applyFont="1" applyFill="1" applyBorder="1" applyAlignment="1">
      <alignment horizontal="center" vertical="center"/>
    </xf>
    <xf numFmtId="0" fontId="21" fillId="0" borderId="5" xfId="0" applyFont="1" applyFill="1" applyBorder="1" applyAlignment="1">
      <alignment vertical="center"/>
    </xf>
    <xf numFmtId="0" fontId="21" fillId="0" borderId="2" xfId="0" applyFont="1" applyFill="1" applyBorder="1" applyAlignment="1">
      <alignment vertical="center"/>
    </xf>
    <xf numFmtId="0" fontId="21" fillId="0" borderId="4" xfId="0" applyFont="1" applyFill="1" applyBorder="1" applyAlignment="1">
      <alignment horizontal="left" vertical="center"/>
    </xf>
    <xf numFmtId="0" fontId="23" fillId="0" borderId="7" xfId="0" applyFont="1" applyFill="1" applyBorder="1" applyAlignment="1">
      <alignment vertical="center"/>
    </xf>
    <xf numFmtId="169" fontId="21" fillId="0" borderId="4" xfId="0" applyNumberFormat="1" applyFont="1" applyFill="1" applyBorder="1" applyAlignment="1">
      <alignment horizontal="center" vertical="center" wrapText="1"/>
    </xf>
    <xf numFmtId="0" fontId="21" fillId="0" borderId="15" xfId="0" applyFont="1" applyFill="1" applyBorder="1" applyAlignment="1">
      <alignment vertical="center"/>
    </xf>
    <xf numFmtId="49" fontId="26" fillId="0" borderId="19" xfId="0" applyNumberFormat="1" applyFont="1" applyFill="1" applyBorder="1" applyAlignment="1">
      <alignment horizontal="center" vertical="center" wrapText="1"/>
    </xf>
    <xf numFmtId="0" fontId="21" fillId="0" borderId="0" xfId="0" applyFont="1" applyFill="1" applyAlignment="1">
      <alignment horizontal="center" vertical="center"/>
    </xf>
    <xf numFmtId="0" fontId="21" fillId="0" borderId="9" xfId="0" applyFont="1" applyFill="1" applyBorder="1" applyAlignment="1">
      <alignment horizontal="center" vertical="center"/>
    </xf>
    <xf numFmtId="0" fontId="21" fillId="0" borderId="8"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6"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5" fillId="0" borderId="4" xfId="0" applyFont="1" applyFill="1" applyBorder="1" applyAlignment="1">
      <alignment horizontal="center" vertical="center"/>
    </xf>
    <xf numFmtId="0" fontId="21" fillId="0" borderId="5" xfId="0" applyFont="1" applyFill="1" applyBorder="1" applyAlignment="1">
      <alignment vertical="center" wrapText="1"/>
    </xf>
    <xf numFmtId="0" fontId="21" fillId="0" borderId="7"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3" fillId="0" borderId="16" xfId="0" applyFont="1" applyFill="1" applyBorder="1" applyAlignment="1">
      <alignment vertical="center"/>
    </xf>
    <xf numFmtId="0" fontId="21" fillId="0" borderId="16" xfId="0" applyFont="1" applyFill="1" applyBorder="1" applyAlignment="1">
      <alignment horizontal="left" vertical="center"/>
    </xf>
    <xf numFmtId="0" fontId="21" fillId="0" borderId="16" xfId="0" applyFont="1" applyFill="1" applyBorder="1" applyAlignment="1">
      <alignment horizontal="center" vertical="center" wrapText="1"/>
    </xf>
    <xf numFmtId="0" fontId="23" fillId="0" borderId="16" xfId="0" applyFont="1" applyFill="1" applyBorder="1" applyAlignment="1">
      <alignment horizontal="center" vertical="center"/>
    </xf>
    <xf numFmtId="0" fontId="23" fillId="0" borderId="20"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3" fillId="0" borderId="19" xfId="0" applyFont="1" applyFill="1" applyBorder="1" applyAlignment="1">
      <alignment horizontal="center" vertical="center"/>
    </xf>
    <xf numFmtId="0" fontId="28" fillId="0" borderId="21" xfId="0" applyFont="1" applyFill="1" applyBorder="1" applyAlignment="1">
      <alignment horizontal="center" vertical="center" wrapText="1"/>
    </xf>
    <xf numFmtId="49" fontId="21" fillId="0" borderId="0" xfId="0" applyNumberFormat="1" applyFont="1" applyAlignment="1">
      <alignment vertical="center"/>
    </xf>
    <xf numFmtId="49" fontId="21" fillId="0" borderId="0" xfId="0" applyNumberFormat="1" applyFont="1" applyAlignment="1">
      <alignment horizontal="justify" vertical="center"/>
    </xf>
    <xf numFmtId="0" fontId="21" fillId="0" borderId="0" xfId="0" applyFont="1" applyAlignment="1">
      <alignment horizontal="justify" vertical="center"/>
    </xf>
    <xf numFmtId="49" fontId="20" fillId="0" borderId="4"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xf>
    <xf numFmtId="49" fontId="20" fillId="0" borderId="4" xfId="0" applyNumberFormat="1" applyFont="1" applyFill="1" applyBorder="1" applyAlignment="1">
      <alignment horizontal="justify" vertical="center"/>
    </xf>
    <xf numFmtId="0" fontId="21" fillId="0" borderId="4" xfId="0" applyFont="1" applyFill="1" applyBorder="1" applyAlignment="1">
      <alignment horizontal="center" vertical="center" wrapText="1"/>
    </xf>
    <xf numFmtId="49" fontId="21" fillId="0" borderId="4" xfId="0" applyNumberFormat="1" applyFont="1" applyFill="1" applyBorder="1" applyAlignment="1">
      <alignment horizontal="center" vertical="center"/>
    </xf>
    <xf numFmtId="49" fontId="21" fillId="0" borderId="4" xfId="0" applyNumberFormat="1" applyFont="1" applyFill="1" applyBorder="1" applyAlignment="1">
      <alignment horizontal="justify" vertical="center"/>
    </xf>
    <xf numFmtId="49" fontId="21" fillId="0" borderId="4" xfId="0" applyNumberFormat="1" applyFont="1" applyFill="1" applyBorder="1" applyAlignment="1">
      <alignment vertical="center" wrapText="1"/>
    </xf>
    <xf numFmtId="49" fontId="21" fillId="0" borderId="4" xfId="0" applyNumberFormat="1" applyFont="1" applyFill="1" applyBorder="1" applyAlignment="1">
      <alignment horizontal="justify" vertical="center" wrapText="1"/>
    </xf>
    <xf numFmtId="49" fontId="29" fillId="0" borderId="4" xfId="1" applyNumberFormat="1" applyFont="1" applyFill="1" applyBorder="1" applyAlignment="1">
      <alignment horizontal="justify" vertical="center"/>
    </xf>
    <xf numFmtId="49" fontId="21" fillId="0" borderId="4" xfId="0" applyNumberFormat="1" applyFont="1" applyFill="1" applyBorder="1" applyAlignment="1">
      <alignment vertical="center"/>
    </xf>
    <xf numFmtId="2" fontId="24" fillId="0" borderId="4" xfId="0" applyNumberFormat="1" applyFont="1" applyFill="1" applyBorder="1" applyAlignment="1">
      <alignment horizontal="center" vertical="center"/>
    </xf>
    <xf numFmtId="0" fontId="20" fillId="0" borderId="6" xfId="0" applyFont="1" applyFill="1" applyBorder="1" applyAlignment="1">
      <alignment vertical="center" wrapText="1"/>
    </xf>
    <xf numFmtId="0" fontId="20" fillId="0" borderId="7" xfId="0" applyFont="1" applyFill="1" applyBorder="1" applyAlignment="1">
      <alignment horizontal="justify" vertical="center" wrapText="1"/>
    </xf>
    <xf numFmtId="0" fontId="24" fillId="0" borderId="8" xfId="0" applyFont="1" applyFill="1" applyBorder="1" applyAlignment="1">
      <alignment horizontal="center" vertical="center" wrapText="1"/>
    </xf>
    <xf numFmtId="2" fontId="28" fillId="0" borderId="16" xfId="0" applyNumberFormat="1" applyFont="1" applyFill="1" applyBorder="1" applyAlignment="1">
      <alignment horizontal="center" vertical="center" wrapText="1"/>
    </xf>
    <xf numFmtId="2" fontId="25" fillId="0" borderId="4" xfId="0" applyNumberFormat="1" applyFont="1" applyFill="1" applyBorder="1" applyAlignment="1">
      <alignment horizontal="center" vertical="center"/>
    </xf>
    <xf numFmtId="49" fontId="21" fillId="0" borderId="8" xfId="0" applyNumberFormat="1" applyFont="1" applyFill="1" applyBorder="1" applyAlignment="1">
      <alignment horizontal="left" vertical="center" wrapText="1"/>
    </xf>
    <xf numFmtId="49" fontId="25" fillId="0" borderId="4" xfId="0" applyNumberFormat="1" applyFont="1" applyFill="1" applyBorder="1" applyAlignment="1">
      <alignment horizontal="justify" vertical="center" wrapText="1"/>
    </xf>
    <xf numFmtId="0" fontId="25" fillId="0" borderId="5" xfId="0" applyFont="1" applyFill="1" applyBorder="1" applyAlignment="1">
      <alignment horizontal="center" vertical="center"/>
    </xf>
    <xf numFmtId="0" fontId="24" fillId="0" borderId="11" xfId="0" applyFont="1" applyFill="1" applyBorder="1" applyAlignment="1">
      <alignment horizontal="center" vertical="center" wrapText="1"/>
    </xf>
    <xf numFmtId="2" fontId="25" fillId="0" borderId="16" xfId="0" applyNumberFormat="1" applyFont="1" applyFill="1" applyBorder="1" applyAlignment="1">
      <alignment horizontal="center" vertical="center"/>
    </xf>
    <xf numFmtId="0" fontId="25" fillId="0" borderId="16" xfId="0" applyFont="1" applyFill="1" applyBorder="1" applyAlignment="1">
      <alignment horizontal="center" vertical="center"/>
    </xf>
    <xf numFmtId="0" fontId="25" fillId="0" borderId="16" xfId="0" applyNumberFormat="1" applyFont="1" applyFill="1" applyBorder="1" applyAlignment="1">
      <alignment horizontal="center" vertical="center"/>
    </xf>
    <xf numFmtId="2" fontId="25" fillId="0" borderId="18" xfId="0" applyNumberFormat="1" applyFont="1" applyFill="1" applyBorder="1" applyAlignment="1">
      <alignment horizontal="center" vertical="center"/>
    </xf>
    <xf numFmtId="49" fontId="21" fillId="0" borderId="16" xfId="0" applyNumberFormat="1" applyFont="1" applyFill="1" applyBorder="1" applyAlignment="1">
      <alignment vertical="center" wrapText="1"/>
    </xf>
    <xf numFmtId="49" fontId="25" fillId="0" borderId="16" xfId="0" applyNumberFormat="1" applyFont="1" applyFill="1" applyBorder="1" applyAlignment="1">
      <alignment horizontal="justify" vertical="center" wrapText="1"/>
    </xf>
    <xf numFmtId="49" fontId="21" fillId="0" borderId="25" xfId="0" applyNumberFormat="1" applyFont="1" applyFill="1" applyBorder="1" applyAlignment="1">
      <alignment horizontal="left" vertical="center" wrapText="1"/>
    </xf>
    <xf numFmtId="49" fontId="30" fillId="0" borderId="25" xfId="1" applyNumberFormat="1" applyFont="1" applyFill="1" applyBorder="1" applyAlignment="1">
      <alignment horizontal="justify" vertical="center" wrapText="1"/>
    </xf>
    <xf numFmtId="2" fontId="28" fillId="0" borderId="16" xfId="0" applyNumberFormat="1" applyFont="1" applyFill="1" applyBorder="1" applyAlignment="1">
      <alignment horizontal="center" vertical="center"/>
    </xf>
    <xf numFmtId="0" fontId="28" fillId="0" borderId="19" xfId="0" applyFont="1" applyFill="1" applyBorder="1" applyAlignment="1">
      <alignment horizontal="center" vertical="center" wrapText="1"/>
    </xf>
    <xf numFmtId="15" fontId="25" fillId="0" borderId="4" xfId="0" applyNumberFormat="1" applyFont="1" applyFill="1" applyBorder="1" applyAlignment="1">
      <alignment horizontal="center" vertical="center" wrapText="1"/>
    </xf>
    <xf numFmtId="0" fontId="21" fillId="0" borderId="8" xfId="0" applyFont="1" applyFill="1" applyBorder="1" applyAlignment="1">
      <alignment horizontal="center" vertical="center" wrapText="1"/>
    </xf>
    <xf numFmtId="169" fontId="21" fillId="0" borderId="8" xfId="0" applyNumberFormat="1" applyFont="1" applyFill="1" applyBorder="1" applyAlignment="1">
      <alignment horizontal="center" vertical="center" wrapText="1"/>
    </xf>
    <xf numFmtId="15" fontId="25" fillId="0" borderId="4" xfId="0" applyNumberFormat="1" applyFont="1" applyFill="1" applyBorder="1" applyAlignment="1">
      <alignment horizontal="center" vertical="center"/>
    </xf>
    <xf numFmtId="0" fontId="21" fillId="0" borderId="2" xfId="0" applyFont="1" applyFill="1" applyBorder="1" applyAlignment="1">
      <alignment vertical="center" wrapText="1"/>
    </xf>
    <xf numFmtId="0" fontId="21" fillId="0" borderId="14" xfId="0" applyFont="1" applyFill="1" applyBorder="1" applyAlignment="1">
      <alignment vertical="center"/>
    </xf>
    <xf numFmtId="0" fontId="20" fillId="0" borderId="2" xfId="0" applyFont="1" applyFill="1" applyBorder="1" applyAlignment="1">
      <alignment horizontal="center" vertical="center" wrapText="1"/>
    </xf>
    <xf numFmtId="0" fontId="21" fillId="0" borderId="7" xfId="0" applyFont="1" applyFill="1" applyBorder="1" applyAlignment="1">
      <alignment vertical="center" wrapText="1"/>
    </xf>
    <xf numFmtId="15" fontId="21" fillId="0" borderId="8"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8" fillId="0" borderId="16" xfId="0" applyFont="1" applyFill="1" applyBorder="1" applyAlignment="1">
      <alignment horizontal="center" vertical="center"/>
    </xf>
    <xf numFmtId="0" fontId="20" fillId="0" borderId="9" xfId="0" applyFont="1" applyFill="1" applyBorder="1" applyAlignment="1">
      <alignment vertical="center" wrapText="1"/>
    </xf>
    <xf numFmtId="0" fontId="21" fillId="0" borderId="5" xfId="0" applyFont="1" applyFill="1" applyBorder="1" applyAlignment="1">
      <alignment horizontal="center" vertical="center" wrapText="1"/>
    </xf>
    <xf numFmtId="49" fontId="25" fillId="0" borderId="20" xfId="0" applyNumberFormat="1" applyFont="1" applyFill="1" applyBorder="1" applyAlignment="1">
      <alignment horizontal="justify" vertical="center" wrapText="1"/>
    </xf>
    <xf numFmtId="2" fontId="28" fillId="0" borderId="19" xfId="0" applyNumberFormat="1" applyFont="1" applyFill="1" applyBorder="1" applyAlignment="1">
      <alignment horizontal="center" vertical="center" wrapText="1"/>
    </xf>
    <xf numFmtId="0" fontId="20" fillId="0" borderId="4" xfId="0" applyFont="1" applyFill="1" applyBorder="1" applyAlignment="1">
      <alignment vertical="center" wrapText="1"/>
    </xf>
    <xf numFmtId="0" fontId="34" fillId="0" borderId="4" xfId="0" applyFont="1" applyFill="1" applyBorder="1" applyAlignment="1">
      <alignment horizontal="center" vertical="center" wrapText="1"/>
    </xf>
    <xf numFmtId="0" fontId="21" fillId="0" borderId="5" xfId="0" applyFont="1" applyFill="1" applyBorder="1" applyAlignment="1">
      <alignment horizontal="center" vertical="center"/>
    </xf>
    <xf numFmtId="49" fontId="29" fillId="0" borderId="7" xfId="1" applyNumberFormat="1" applyFont="1" applyFill="1" applyBorder="1" applyAlignment="1">
      <alignment horizontal="justify" vertical="center" wrapText="1"/>
    </xf>
    <xf numFmtId="0" fontId="21" fillId="0" borderId="10" xfId="0" applyFont="1" applyFill="1" applyBorder="1" applyAlignment="1">
      <alignment horizontal="center" vertical="center"/>
    </xf>
    <xf numFmtId="49" fontId="15" fillId="0" borderId="7" xfId="1" applyNumberFormat="1" applyFill="1" applyBorder="1" applyAlignment="1">
      <alignment horizontal="justify" vertical="center" wrapText="1"/>
    </xf>
    <xf numFmtId="49" fontId="20" fillId="0" borderId="4" xfId="0" applyNumberFormat="1" applyFont="1" applyFill="1" applyBorder="1" applyAlignment="1">
      <alignment vertical="center"/>
    </xf>
    <xf numFmtId="0" fontId="20" fillId="0" borderId="4" xfId="0" applyFont="1" applyFill="1" applyBorder="1" applyAlignment="1">
      <alignment vertical="center"/>
    </xf>
    <xf numFmtId="0" fontId="20" fillId="0" borderId="7" xfId="0" applyFont="1" applyFill="1" applyBorder="1" applyAlignment="1">
      <alignment horizontal="justify" vertical="center"/>
    </xf>
    <xf numFmtId="49" fontId="35" fillId="0" borderId="8" xfId="0" applyNumberFormat="1" applyFont="1" applyFill="1" applyBorder="1" applyAlignment="1">
      <alignment horizontal="justify" vertical="center" wrapText="1"/>
    </xf>
    <xf numFmtId="0" fontId="34" fillId="0" borderId="8" xfId="0" applyFont="1" applyFill="1" applyBorder="1" applyAlignment="1">
      <alignment horizontal="center" vertical="center" wrapText="1"/>
    </xf>
    <xf numFmtId="0" fontId="20" fillId="0" borderId="8" xfId="0" applyFont="1" applyFill="1" applyBorder="1" applyAlignment="1">
      <alignment horizontal="center" vertical="center"/>
    </xf>
    <xf numFmtId="0" fontId="21" fillId="0" borderId="16" xfId="0" applyFont="1" applyFill="1" applyBorder="1" applyAlignment="1">
      <alignment horizontal="center" vertical="center"/>
    </xf>
    <xf numFmtId="49" fontId="21" fillId="0" borderId="7" xfId="0" applyNumberFormat="1" applyFont="1" applyFill="1" applyBorder="1" applyAlignment="1">
      <alignment vertical="center"/>
    </xf>
    <xf numFmtId="0" fontId="21" fillId="0" borderId="4" xfId="0" applyFont="1" applyFill="1" applyBorder="1" applyAlignment="1">
      <alignment vertical="center"/>
    </xf>
    <xf numFmtId="49" fontId="15" fillId="0" borderId="4" xfId="1" applyNumberFormat="1" applyFill="1" applyBorder="1" applyAlignment="1">
      <alignment horizontal="justify" vertical="center" wrapText="1"/>
    </xf>
    <xf numFmtId="0" fontId="21" fillId="0" borderId="4" xfId="0" applyNumberFormat="1" applyFont="1" applyFill="1" applyBorder="1" applyAlignment="1">
      <alignment horizontal="center" vertical="center" wrapText="1"/>
    </xf>
    <xf numFmtId="0" fontId="21" fillId="0" borderId="4" xfId="0" applyNumberFormat="1" applyFont="1" applyFill="1" applyBorder="1" applyAlignment="1">
      <alignment horizontal="center" vertical="center"/>
    </xf>
    <xf numFmtId="15" fontId="28" fillId="0" borderId="16" xfId="0" applyNumberFormat="1"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0" fillId="0" borderId="14" xfId="0" applyFont="1" applyFill="1" applyBorder="1" applyAlignment="1">
      <alignment vertical="center" wrapText="1"/>
    </xf>
    <xf numFmtId="0" fontId="20" fillId="0" borderId="2" xfId="0" applyFont="1" applyFill="1" applyBorder="1" applyAlignment="1">
      <alignment vertical="center" wrapText="1"/>
    </xf>
    <xf numFmtId="0" fontId="20" fillId="0" borderId="9" xfId="0" applyFont="1" applyFill="1" applyBorder="1" applyAlignment="1">
      <alignment horizontal="center" vertical="center" wrapText="1"/>
    </xf>
    <xf numFmtId="0" fontId="20" fillId="0" borderId="0" xfId="0" applyFont="1" applyFill="1" applyBorder="1" applyAlignment="1">
      <alignment vertical="center" wrapText="1"/>
    </xf>
    <xf numFmtId="0" fontId="20" fillId="0" borderId="14" xfId="0" applyFont="1" applyFill="1" applyBorder="1" applyAlignment="1">
      <alignment horizontal="center" vertical="center" wrapText="1"/>
    </xf>
    <xf numFmtId="15" fontId="21" fillId="0" borderId="4" xfId="0" applyNumberFormat="1" applyFont="1" applyFill="1" applyBorder="1" applyAlignment="1">
      <alignment horizontal="center" vertical="center" wrapText="1"/>
    </xf>
    <xf numFmtId="0" fontId="21" fillId="0" borderId="4" xfId="0" applyFont="1" applyFill="1" applyBorder="1" applyAlignment="1">
      <alignment vertical="center" wrapText="1"/>
    </xf>
    <xf numFmtId="49" fontId="17" fillId="0" borderId="4" xfId="1" applyNumberFormat="1" applyFont="1" applyFill="1" applyBorder="1" applyAlignment="1">
      <alignment horizontal="justify" vertical="center" wrapText="1"/>
    </xf>
    <xf numFmtId="49" fontId="29" fillId="0" borderId="4" xfId="1" applyNumberFormat="1" applyFont="1" applyFill="1" applyBorder="1" applyAlignment="1">
      <alignment horizontal="justify" vertical="center" wrapText="1"/>
    </xf>
    <xf numFmtId="49" fontId="20" fillId="0" borderId="4" xfId="0" applyNumberFormat="1" applyFont="1" applyFill="1" applyBorder="1" applyAlignment="1">
      <alignment vertical="center" wrapText="1"/>
    </xf>
    <xf numFmtId="49" fontId="20" fillId="0" borderId="4" xfId="0" applyNumberFormat="1" applyFont="1" applyFill="1" applyBorder="1" applyAlignment="1">
      <alignment horizontal="justify" vertical="center" wrapText="1"/>
    </xf>
    <xf numFmtId="49" fontId="30" fillId="0" borderId="4" xfId="1" applyNumberFormat="1" applyFont="1" applyFill="1" applyBorder="1" applyAlignment="1">
      <alignment horizontal="justify" vertical="center" wrapText="1"/>
    </xf>
    <xf numFmtId="0" fontId="20" fillId="0" borderId="5" xfId="0" applyNumberFormat="1" applyFont="1" applyFill="1" applyBorder="1" applyAlignment="1">
      <alignment horizontal="center" vertical="center" wrapText="1"/>
    </xf>
    <xf numFmtId="0" fontId="20" fillId="0" borderId="7" xfId="0" applyFont="1" applyFill="1" applyBorder="1" applyAlignment="1">
      <alignment vertical="center" wrapText="1"/>
    </xf>
    <xf numFmtId="0" fontId="34" fillId="0" borderId="4" xfId="0" applyFont="1" applyFill="1" applyBorder="1" applyAlignment="1">
      <alignment horizontal="center" vertical="center"/>
    </xf>
    <xf numFmtId="49" fontId="28" fillId="0" borderId="27" xfId="0" applyNumberFormat="1" applyFont="1" applyFill="1" applyBorder="1" applyAlignment="1">
      <alignment horizontal="center" vertical="center" wrapText="1"/>
    </xf>
    <xf numFmtId="0" fontId="28" fillId="0" borderId="19" xfId="0" applyFont="1" applyFill="1" applyBorder="1" applyAlignment="1">
      <alignment horizontal="center" vertical="center"/>
    </xf>
    <xf numFmtId="15" fontId="21" fillId="0" borderId="5" xfId="0" applyNumberFormat="1" applyFont="1" applyFill="1" applyBorder="1" applyAlignment="1">
      <alignment horizontal="center" vertical="center" wrapText="1"/>
    </xf>
    <xf numFmtId="0" fontId="20" fillId="0" borderId="16" xfId="0" applyFont="1" applyFill="1" applyBorder="1" applyAlignment="1">
      <alignment horizontal="left" vertical="center"/>
    </xf>
    <xf numFmtId="0" fontId="21" fillId="0" borderId="19" xfId="0" applyFont="1" applyFill="1" applyBorder="1" applyAlignment="1">
      <alignment horizontal="center" vertical="center" wrapText="1"/>
    </xf>
    <xf numFmtId="49" fontId="15" fillId="0" borderId="4" xfId="1" applyNumberFormat="1" applyFill="1" applyBorder="1" applyAlignment="1">
      <alignment horizontal="justify" vertical="center"/>
    </xf>
    <xf numFmtId="0" fontId="23" fillId="0" borderId="12" xfId="0" applyFont="1" applyFill="1" applyBorder="1" applyAlignment="1">
      <alignment vertical="center"/>
    </xf>
    <xf numFmtId="0" fontId="23" fillId="0" borderId="16" xfId="0" applyFont="1" applyFill="1" applyBorder="1" applyAlignment="1">
      <alignment vertical="center" wrapText="1"/>
    </xf>
    <xf numFmtId="0" fontId="29" fillId="0" borderId="16" xfId="1" applyFont="1" applyFill="1" applyBorder="1" applyAlignment="1">
      <alignment horizontal="justify" vertical="center"/>
    </xf>
    <xf numFmtId="0" fontId="23" fillId="0" borderId="19" xfId="0" applyFont="1" applyFill="1" applyBorder="1" applyAlignment="1">
      <alignment horizontal="left" vertical="center" wrapText="1"/>
    </xf>
    <xf numFmtId="0" fontId="29" fillId="0" borderId="19" xfId="1" applyFont="1" applyFill="1" applyBorder="1" applyAlignment="1">
      <alignment horizontal="left" vertical="center" wrapText="1"/>
    </xf>
    <xf numFmtId="0" fontId="23" fillId="0" borderId="15" xfId="0" applyFont="1" applyFill="1" applyBorder="1" applyAlignment="1">
      <alignment vertical="center"/>
    </xf>
    <xf numFmtId="0" fontId="21" fillId="0" borderId="21" xfId="0" applyFont="1" applyFill="1" applyBorder="1" applyAlignment="1">
      <alignment vertical="center" wrapText="1"/>
    </xf>
    <xf numFmtId="0" fontId="20" fillId="0" borderId="10"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1" fillId="0" borderId="7" xfId="0" applyFont="1" applyFill="1" applyBorder="1" applyAlignment="1">
      <alignment horizontal="left" vertical="center" wrapText="1"/>
    </xf>
    <xf numFmtId="0" fontId="20" fillId="0" borderId="8"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1" fillId="0" borderId="0" xfId="0" applyFont="1" applyFill="1" applyBorder="1" applyAlignment="1">
      <alignment vertical="center"/>
    </xf>
    <xf numFmtId="0" fontId="21" fillId="0" borderId="3"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1" fillId="0" borderId="9" xfId="0" applyFont="1" applyFill="1" applyBorder="1" applyAlignment="1">
      <alignment vertical="center"/>
    </xf>
    <xf numFmtId="0" fontId="25" fillId="6" borderId="0" xfId="0" applyFont="1" applyFill="1" applyBorder="1" applyAlignment="1">
      <alignment horizontal="center" vertical="center" wrapText="1"/>
    </xf>
    <xf numFmtId="0" fontId="21" fillId="0" borderId="0" xfId="0" applyFont="1" applyAlignment="1">
      <alignment vertical="center" wrapText="1"/>
    </xf>
    <xf numFmtId="49" fontId="20" fillId="0" borderId="9" xfId="0" applyNumberFormat="1" applyFont="1" applyFill="1" applyBorder="1" applyAlignment="1">
      <alignment vertical="center" wrapText="1"/>
    </xf>
    <xf numFmtId="49" fontId="20" fillId="0" borderId="9" xfId="0" applyNumberFormat="1" applyFont="1" applyFill="1" applyBorder="1" applyAlignment="1">
      <alignment horizontal="justify" vertical="center" wrapText="1"/>
    </xf>
    <xf numFmtId="0" fontId="20" fillId="0" borderId="4" xfId="0" applyNumberFormat="1" applyFont="1" applyFill="1" applyBorder="1" applyAlignment="1">
      <alignment horizontal="center" vertical="center" wrapText="1"/>
    </xf>
    <xf numFmtId="49" fontId="21" fillId="0" borderId="9" xfId="0" applyNumberFormat="1" applyFont="1" applyFill="1" applyBorder="1" applyAlignment="1">
      <alignment vertical="center"/>
    </xf>
    <xf numFmtId="49" fontId="21" fillId="0" borderId="9" xfId="0" applyNumberFormat="1" applyFont="1" applyFill="1" applyBorder="1" applyAlignment="1">
      <alignment horizontal="justify" vertical="center"/>
    </xf>
    <xf numFmtId="0" fontId="20" fillId="0" borderId="9" xfId="0" applyFont="1" applyFill="1" applyBorder="1" applyAlignment="1">
      <alignment horizontal="center" vertical="center"/>
    </xf>
    <xf numFmtId="0" fontId="25" fillId="0" borderId="9" xfId="0" applyFont="1" applyFill="1" applyBorder="1" applyAlignment="1">
      <alignment horizontal="center" vertical="center"/>
    </xf>
    <xf numFmtId="0" fontId="21" fillId="0" borderId="8" xfId="0" applyFont="1" applyFill="1" applyBorder="1" applyAlignment="1">
      <alignment vertical="center"/>
    </xf>
    <xf numFmtId="49" fontId="21" fillId="0" borderId="8" xfId="0" applyNumberFormat="1" applyFont="1" applyFill="1" applyBorder="1" applyAlignment="1">
      <alignment vertical="center"/>
    </xf>
    <xf numFmtId="49" fontId="21" fillId="0" borderId="8" xfId="0" applyNumberFormat="1" applyFont="1" applyFill="1" applyBorder="1" applyAlignment="1">
      <alignment horizontal="justify" vertical="center"/>
    </xf>
    <xf numFmtId="0" fontId="21" fillId="0" borderId="16" xfId="0" applyFont="1" applyFill="1" applyBorder="1" applyAlignment="1">
      <alignment vertical="center"/>
    </xf>
    <xf numFmtId="166" fontId="27" fillId="0" borderId="16" xfId="0" applyNumberFormat="1" applyFont="1" applyFill="1" applyBorder="1" applyAlignment="1">
      <alignment horizontal="center" vertical="center"/>
    </xf>
    <xf numFmtId="166" fontId="20" fillId="0" borderId="9" xfId="0" applyNumberFormat="1" applyFont="1" applyFill="1" applyBorder="1" applyAlignment="1">
      <alignment horizontal="center" vertical="center"/>
    </xf>
    <xf numFmtId="49" fontId="21"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justify" vertical="center"/>
    </xf>
    <xf numFmtId="0" fontId="13" fillId="0" borderId="0" xfId="0" applyFont="1" applyAlignment="1">
      <alignment horizontal="center" vertical="top"/>
    </xf>
    <xf numFmtId="0" fontId="36" fillId="0" borderId="0" xfId="0" applyFont="1"/>
    <xf numFmtId="0" fontId="13" fillId="0" borderId="6" xfId="0" applyFont="1" applyBorder="1" applyAlignment="1">
      <alignment horizontal="center" vertical="center"/>
    </xf>
    <xf numFmtId="0" fontId="16" fillId="0" borderId="8" xfId="0" applyFont="1" applyBorder="1" applyAlignment="1">
      <alignment horizontal="center" vertical="center"/>
    </xf>
    <xf numFmtId="1" fontId="12" fillId="0" borderId="4" xfId="0" applyNumberFormat="1" applyFont="1" applyBorder="1" applyAlignment="1">
      <alignment horizontal="center" vertical="center"/>
    </xf>
    <xf numFmtId="0" fontId="13" fillId="0" borderId="5" xfId="0" applyFont="1" applyBorder="1" applyAlignment="1">
      <alignment vertical="center" wrapText="1"/>
    </xf>
    <xf numFmtId="0" fontId="13" fillId="0" borderId="2" xfId="0" applyFont="1" applyBorder="1" applyAlignment="1">
      <alignment vertical="center"/>
    </xf>
    <xf numFmtId="0" fontId="13" fillId="0" borderId="15" xfId="0" applyFont="1" applyBorder="1" applyAlignment="1">
      <alignment vertical="center" wrapText="1"/>
    </xf>
    <xf numFmtId="0" fontId="13" fillId="0" borderId="2" xfId="0" applyFont="1" applyBorder="1" applyAlignment="1">
      <alignment horizontal="center" vertical="top"/>
    </xf>
    <xf numFmtId="0" fontId="13" fillId="0" borderId="8" xfId="0" applyFont="1" applyBorder="1" applyAlignment="1">
      <alignment horizontal="center" vertical="top" wrapText="1"/>
    </xf>
    <xf numFmtId="0" fontId="13" fillId="0" borderId="9" xfId="0" applyFont="1" applyBorder="1" applyAlignment="1">
      <alignment horizontal="center" vertical="top" wrapText="1"/>
    </xf>
    <xf numFmtId="0" fontId="14" fillId="0" borderId="5" xfId="0" applyFont="1" applyBorder="1" applyAlignment="1">
      <alignment vertical="top"/>
    </xf>
    <xf numFmtId="0" fontId="36" fillId="0" borderId="4" xfId="0" applyFont="1" applyBorder="1" applyAlignment="1">
      <alignment vertical="top"/>
    </xf>
    <xf numFmtId="0" fontId="13" fillId="0" borderId="2" xfId="0" applyFont="1" applyBorder="1" applyAlignment="1">
      <alignment vertical="top"/>
    </xf>
    <xf numFmtId="0" fontId="37" fillId="6" borderId="2" xfId="0" applyFont="1" applyFill="1" applyBorder="1" applyAlignment="1">
      <alignment horizontal="center" vertical="top" wrapText="1"/>
    </xf>
    <xf numFmtId="0" fontId="13" fillId="0" borderId="2" xfId="0" applyFont="1" applyBorder="1" applyAlignment="1">
      <alignment horizontal="center" vertical="top" wrapText="1"/>
    </xf>
    <xf numFmtId="0" fontId="14" fillId="6" borderId="4" xfId="0" applyFont="1" applyFill="1" applyBorder="1" applyAlignment="1">
      <alignment horizontal="center" vertical="center" wrapText="1"/>
    </xf>
    <xf numFmtId="0" fontId="13" fillId="0" borderId="9" xfId="0" applyFont="1" applyBorder="1" applyAlignment="1">
      <alignment vertical="top"/>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3" fillId="0" borderId="9" xfId="0" applyFont="1" applyBorder="1" applyAlignment="1">
      <alignment vertical="center" wrapText="1"/>
    </xf>
    <xf numFmtId="0" fontId="13" fillId="0" borderId="0" xfId="0" applyFont="1" applyAlignment="1">
      <alignment vertical="center" wrapText="1"/>
    </xf>
    <xf numFmtId="0" fontId="12" fillId="0" borderId="4" xfId="0" applyFont="1" applyBorder="1" applyAlignment="1">
      <alignment horizontal="center"/>
    </xf>
    <xf numFmtId="0" fontId="13" fillId="0" borderId="0" xfId="0" applyFont="1" applyAlignment="1">
      <alignment horizontal="center"/>
    </xf>
    <xf numFmtId="0" fontId="13" fillId="0" borderId="4" xfId="0" applyFont="1" applyBorder="1" applyAlignment="1">
      <alignment horizontal="center"/>
    </xf>
    <xf numFmtId="0" fontId="12" fillId="0" borderId="4" xfId="0" applyFont="1" applyBorder="1"/>
    <xf numFmtId="0" fontId="13" fillId="0" borderId="7" xfId="0" applyFont="1" applyBorder="1" applyAlignment="1">
      <alignment horizontal="center" vertical="center" wrapText="1"/>
    </xf>
    <xf numFmtId="0" fontId="36" fillId="0" borderId="7" xfId="0" applyFont="1" applyBorder="1" applyAlignment="1">
      <alignment vertical="top"/>
    </xf>
    <xf numFmtId="0" fontId="14" fillId="6" borderId="2" xfId="0" applyFont="1" applyFill="1" applyBorder="1" applyAlignment="1">
      <alignment horizontal="center" vertical="top"/>
    </xf>
    <xf numFmtId="0" fontId="13" fillId="0" borderId="4" xfId="0" applyFont="1" applyBorder="1" applyAlignment="1">
      <alignment horizontal="center" vertical="top" wrapText="1"/>
    </xf>
    <xf numFmtId="0" fontId="13" fillId="6" borderId="10" xfId="0" applyFont="1" applyFill="1" applyBorder="1" applyAlignment="1">
      <alignment horizontal="center" vertical="center" wrapText="1"/>
    </xf>
    <xf numFmtId="0" fontId="14" fillId="6" borderId="9" xfId="0" applyFont="1" applyFill="1" applyBorder="1" applyAlignment="1">
      <alignment horizontal="center" vertical="top" wrapText="1"/>
    </xf>
    <xf numFmtId="0" fontId="14" fillId="6" borderId="8" xfId="0" applyFont="1" applyFill="1" applyBorder="1" applyAlignment="1">
      <alignment horizontal="center" vertical="top" wrapText="1"/>
    </xf>
    <xf numFmtId="0" fontId="14" fillId="6" borderId="9" xfId="0" applyFont="1" applyFill="1" applyBorder="1" applyAlignment="1">
      <alignment horizontal="center" vertical="center" wrapText="1"/>
    </xf>
    <xf numFmtId="0" fontId="13" fillId="0" borderId="4" xfId="0" applyFont="1" applyBorder="1" applyAlignment="1">
      <alignment horizontal="left" vertical="center"/>
    </xf>
    <xf numFmtId="0" fontId="13" fillId="0" borderId="4" xfId="0" applyFont="1" applyBorder="1" applyAlignment="1">
      <alignment horizontal="center" vertical="top"/>
    </xf>
    <xf numFmtId="0" fontId="14" fillId="0" borderId="4" xfId="0" applyFont="1" applyBorder="1" applyAlignment="1">
      <alignment horizontal="center" vertical="top"/>
    </xf>
    <xf numFmtId="0" fontId="13" fillId="0" borderId="4" xfId="0" applyFont="1" applyBorder="1" applyAlignment="1">
      <alignment vertical="top"/>
    </xf>
    <xf numFmtId="2" fontId="12" fillId="0" borderId="4" xfId="0" applyNumberFormat="1" applyFont="1" applyBorder="1" applyAlignment="1">
      <alignment horizontal="center" vertical="center" wrapText="1"/>
    </xf>
    <xf numFmtId="2" fontId="16" fillId="0" borderId="4" xfId="0" applyNumberFormat="1" applyFont="1" applyBorder="1" applyAlignment="1">
      <alignment horizontal="center" vertical="center"/>
    </xf>
    <xf numFmtId="0" fontId="12" fillId="0" borderId="0" xfId="0" applyFont="1"/>
    <xf numFmtId="1" fontId="13" fillId="0" borderId="4" xfId="0" applyNumberFormat="1" applyFont="1" applyBorder="1" applyAlignment="1">
      <alignment horizontal="center" vertical="center"/>
    </xf>
    <xf numFmtId="1" fontId="16" fillId="6" borderId="5" xfId="0" applyNumberFormat="1" applyFont="1" applyFill="1" applyBorder="1" applyAlignment="1">
      <alignment horizontal="center" vertical="center" wrapText="1"/>
    </xf>
    <xf numFmtId="0" fontId="16" fillId="6" borderId="9" xfId="0" applyFont="1" applyFill="1" applyBorder="1" applyAlignment="1">
      <alignment horizontal="center" vertical="top" wrapText="1"/>
    </xf>
    <xf numFmtId="1" fontId="12" fillId="6" borderId="5" xfId="0" applyNumberFormat="1" applyFont="1" applyFill="1" applyBorder="1" applyAlignment="1">
      <alignment horizontal="center" vertical="center" wrapText="1"/>
    </xf>
    <xf numFmtId="166" fontId="12" fillId="0" borderId="4" xfId="0" applyNumberFormat="1" applyFont="1" applyBorder="1" applyAlignment="1">
      <alignment horizontal="center" vertical="center" wrapText="1"/>
    </xf>
    <xf numFmtId="1" fontId="16" fillId="0" borderId="4" xfId="0" applyNumberFormat="1" applyFont="1" applyBorder="1" applyAlignment="1">
      <alignment horizontal="center" vertical="center"/>
    </xf>
    <xf numFmtId="166" fontId="13" fillId="0" borderId="4" xfId="0" applyNumberFormat="1" applyFont="1" applyBorder="1" applyAlignment="1">
      <alignment horizontal="center" vertical="center" wrapText="1"/>
    </xf>
    <xf numFmtId="0" fontId="13" fillId="4" borderId="8"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7" xfId="0" applyFont="1" applyFill="1" applyBorder="1" applyAlignment="1">
      <alignment vertical="center" wrapText="1"/>
    </xf>
    <xf numFmtId="0" fontId="13" fillId="4" borderId="3" xfId="0" applyFont="1" applyFill="1" applyBorder="1" applyAlignment="1">
      <alignment horizontal="center" vertical="center"/>
    </xf>
    <xf numFmtId="1" fontId="12" fillId="0" borderId="3" xfId="0" applyNumberFormat="1" applyFont="1" applyBorder="1" applyAlignment="1">
      <alignment horizontal="center" vertical="center"/>
    </xf>
    <xf numFmtId="0" fontId="13" fillId="0" borderId="1" xfId="0" applyFont="1" applyBorder="1" applyAlignment="1">
      <alignment horizontal="center" vertical="top"/>
    </xf>
    <xf numFmtId="0" fontId="14" fillId="0" borderId="1" xfId="0" applyFont="1" applyBorder="1"/>
    <xf numFmtId="0" fontId="14" fillId="0" borderId="1" xfId="0" applyFont="1" applyBorder="1" applyAlignment="1">
      <alignment horizontal="center" vertical="top"/>
    </xf>
    <xf numFmtId="0" fontId="13" fillId="0" borderId="1" xfId="0" applyFont="1" applyBorder="1" applyAlignment="1">
      <alignment horizontal="center" vertical="center"/>
    </xf>
    <xf numFmtId="170" fontId="16" fillId="0" borderId="4" xfId="0" applyNumberFormat="1" applyFont="1" applyBorder="1" applyAlignment="1">
      <alignment horizontal="center" vertical="center"/>
    </xf>
    <xf numFmtId="170" fontId="16" fillId="0" borderId="5" xfId="0" applyNumberFormat="1" applyFont="1" applyBorder="1" applyAlignment="1">
      <alignment vertical="center"/>
    </xf>
    <xf numFmtId="170" fontId="38" fillId="0" borderId="6" xfId="0" applyNumberFormat="1" applyFont="1" applyBorder="1" applyAlignment="1">
      <alignment vertical="center"/>
    </xf>
    <xf numFmtId="170" fontId="14" fillId="0" borderId="6" xfId="0" applyNumberFormat="1" applyFont="1" applyBorder="1" applyAlignment="1">
      <alignment horizontal="left" vertical="center"/>
    </xf>
    <xf numFmtId="170" fontId="14" fillId="0" borderId="6" xfId="0" applyNumberFormat="1" applyFont="1" applyBorder="1" applyAlignment="1">
      <alignment vertical="center"/>
    </xf>
    <xf numFmtId="170" fontId="14" fillId="0" borderId="2" xfId="0" applyNumberFormat="1" applyFont="1" applyBorder="1" applyAlignment="1">
      <alignment horizontal="center" vertical="top"/>
    </xf>
    <xf numFmtId="170" fontId="14" fillId="0" borderId="14" xfId="0" applyNumberFormat="1" applyFont="1" applyBorder="1" applyAlignment="1">
      <alignment horizontal="center" vertical="top"/>
    </xf>
    <xf numFmtId="170" fontId="14" fillId="0" borderId="14" xfId="0" applyNumberFormat="1" applyFont="1" applyBorder="1" applyAlignment="1">
      <alignment horizontal="left" vertical="center"/>
    </xf>
    <xf numFmtId="170" fontId="14" fillId="0" borderId="14" xfId="0" applyNumberFormat="1" applyFont="1" applyBorder="1" applyAlignment="1">
      <alignment horizontal="center" vertical="center"/>
    </xf>
    <xf numFmtId="170" fontId="14" fillId="0" borderId="0" xfId="0" applyNumberFormat="1" applyFont="1" applyAlignment="1">
      <alignment vertical="top"/>
    </xf>
    <xf numFmtId="170" fontId="14" fillId="0" borderId="0" xfId="0" applyNumberFormat="1" applyFont="1" applyAlignment="1">
      <alignment horizontal="left" vertical="center"/>
    </xf>
    <xf numFmtId="170" fontId="14" fillId="0" borderId="0" xfId="0" applyNumberFormat="1" applyFont="1" applyAlignment="1">
      <alignment vertical="center"/>
    </xf>
    <xf numFmtId="170" fontId="14" fillId="0" borderId="14" xfId="0" applyNumberFormat="1" applyFont="1" applyBorder="1" applyAlignment="1">
      <alignment vertical="center"/>
    </xf>
    <xf numFmtId="170" fontId="14" fillId="0" borderId="0" xfId="0" applyNumberFormat="1" applyFont="1" applyAlignment="1">
      <alignment horizontal="left" vertical="top"/>
    </xf>
    <xf numFmtId="170" fontId="14" fillId="0" borderId="14" xfId="0" applyNumberFormat="1" applyFont="1" applyBorder="1" applyAlignment="1">
      <alignment vertical="top"/>
    </xf>
    <xf numFmtId="170" fontId="14" fillId="0" borderId="9" xfId="0" applyNumberFormat="1" applyFont="1" applyBorder="1" applyAlignment="1">
      <alignment horizontal="center" vertical="top"/>
    </xf>
    <xf numFmtId="170" fontId="14" fillId="0" borderId="3" xfId="0" applyNumberFormat="1" applyFont="1" applyBorder="1" applyAlignment="1">
      <alignment vertical="top"/>
    </xf>
    <xf numFmtId="170" fontId="14" fillId="0" borderId="1" xfId="0" applyNumberFormat="1" applyFont="1" applyBorder="1" applyAlignment="1">
      <alignment vertical="top"/>
    </xf>
    <xf numFmtId="170" fontId="14" fillId="0" borderId="1" xfId="0" applyNumberFormat="1" applyFont="1" applyBorder="1" applyAlignment="1">
      <alignment horizontal="left" vertical="top"/>
    </xf>
    <xf numFmtId="170" fontId="16" fillId="0" borderId="9" xfId="0" applyNumberFormat="1" applyFont="1" applyBorder="1" applyAlignment="1">
      <alignment horizontal="center" vertical="center"/>
    </xf>
    <xf numFmtId="170" fontId="16" fillId="0" borderId="3" xfId="0" applyNumberFormat="1" applyFont="1" applyBorder="1" applyAlignment="1">
      <alignment vertical="center"/>
    </xf>
    <xf numFmtId="170" fontId="38" fillId="0" borderId="1" xfId="0" applyNumberFormat="1" applyFont="1" applyBorder="1" applyAlignment="1">
      <alignment vertical="top"/>
    </xf>
    <xf numFmtId="170" fontId="16" fillId="0" borderId="1" xfId="0" applyNumberFormat="1" applyFont="1" applyBorder="1" applyAlignment="1">
      <alignment horizontal="left" vertical="top"/>
    </xf>
    <xf numFmtId="170" fontId="16" fillId="0" borderId="1" xfId="0" applyNumberFormat="1" applyFont="1" applyBorder="1" applyAlignment="1">
      <alignment vertical="top"/>
    </xf>
    <xf numFmtId="0" fontId="13" fillId="0" borderId="1" xfId="0" applyFont="1" applyBorder="1" applyAlignment="1">
      <alignment horizontal="center" vertical="center" wrapText="1"/>
    </xf>
    <xf numFmtId="0" fontId="14" fillId="0" borderId="1" xfId="0" applyFont="1" applyBorder="1" applyAlignment="1">
      <alignment horizontal="center"/>
    </xf>
    <xf numFmtId="0" fontId="13" fillId="0" borderId="1" xfId="0" applyFont="1" applyBorder="1"/>
    <xf numFmtId="0" fontId="13" fillId="0" borderId="0" xfId="0" applyFont="1" applyAlignment="1">
      <alignment horizontal="left" vertical="top"/>
    </xf>
    <xf numFmtId="0" fontId="13" fillId="0" borderId="15" xfId="0" applyFont="1" applyBorder="1" applyAlignment="1">
      <alignment horizontal="left" vertical="top"/>
    </xf>
    <xf numFmtId="0" fontId="13" fillId="0" borderId="15" xfId="0" applyFont="1" applyBorder="1" applyAlignment="1">
      <alignment vertical="top"/>
    </xf>
    <xf numFmtId="0" fontId="13" fillId="0" borderId="15" xfId="0" applyFont="1" applyBorder="1"/>
    <xf numFmtId="0" fontId="13" fillId="0" borderId="1" xfId="0" applyFont="1" applyBorder="1" applyAlignment="1">
      <alignment vertical="top"/>
    </xf>
    <xf numFmtId="0" fontId="13" fillId="0" borderId="12" xfId="0" applyFont="1" applyBorder="1" applyAlignment="1">
      <alignment vertical="top"/>
    </xf>
    <xf numFmtId="0" fontId="12" fillId="0" borderId="1" xfId="0" applyFont="1" applyBorder="1" applyAlignment="1">
      <alignment vertical="top"/>
    </xf>
    <xf numFmtId="0" fontId="12" fillId="0" borderId="1" xfId="0" applyFont="1" applyBorder="1" applyAlignment="1">
      <alignment horizontal="center" vertical="top"/>
    </xf>
    <xf numFmtId="0" fontId="12" fillId="0" borderId="12" xfId="0" applyFont="1" applyBorder="1" applyAlignment="1">
      <alignment vertical="top"/>
    </xf>
    <xf numFmtId="0" fontId="12" fillId="0" borderId="0" xfId="0" applyFont="1" applyAlignment="1">
      <alignment vertical="top"/>
    </xf>
    <xf numFmtId="170" fontId="38" fillId="0" borderId="6" xfId="0" applyNumberFormat="1" applyFont="1" applyBorder="1" applyAlignment="1">
      <alignment vertical="top"/>
    </xf>
    <xf numFmtId="170" fontId="16" fillId="0" borderId="6" xfId="0" applyNumberFormat="1" applyFont="1" applyBorder="1" applyAlignment="1">
      <alignment horizontal="left" vertical="top"/>
    </xf>
    <xf numFmtId="170" fontId="16" fillId="0" borderId="6" xfId="0" applyNumberFormat="1" applyFont="1" applyBorder="1" applyAlignment="1">
      <alignment vertical="top"/>
    </xf>
    <xf numFmtId="0" fontId="13" fillId="0" borderId="14" xfId="0" applyFont="1" applyBorder="1" applyAlignment="1">
      <alignment vertical="top"/>
    </xf>
    <xf numFmtId="0" fontId="13" fillId="0" borderId="15" xfId="0" applyFont="1" applyBorder="1" applyAlignment="1">
      <alignment horizontal="center" vertical="top"/>
    </xf>
    <xf numFmtId="0" fontId="12" fillId="0" borderId="6" xfId="0" applyFont="1" applyBorder="1" applyAlignment="1">
      <alignment vertical="top"/>
    </xf>
    <xf numFmtId="0" fontId="12" fillId="0" borderId="6" xfId="0" applyFont="1" applyBorder="1" applyAlignment="1">
      <alignment horizontal="center" vertical="top"/>
    </xf>
    <xf numFmtId="0" fontId="12" fillId="0" borderId="7" xfId="0" applyFont="1" applyBorder="1" applyAlignment="1">
      <alignment vertical="top"/>
    </xf>
    <xf numFmtId="0" fontId="41" fillId="0" borderId="0" xfId="0" applyFont="1" applyFill="1" applyAlignment="1"/>
    <xf numFmtId="0" fontId="39" fillId="0" borderId="28" xfId="0" applyFont="1" applyFill="1" applyBorder="1" applyAlignment="1">
      <alignment horizontal="center" vertical="center"/>
    </xf>
    <xf numFmtId="0" fontId="41" fillId="0" borderId="32" xfId="0" applyFont="1" applyFill="1" applyBorder="1" applyAlignment="1">
      <alignment horizontal="center" vertical="center"/>
    </xf>
    <xf numFmtId="0" fontId="41" fillId="0" borderId="16" xfId="0" applyFont="1" applyFill="1" applyBorder="1" applyAlignment="1">
      <alignment horizontal="left" vertical="center"/>
    </xf>
    <xf numFmtId="0" fontId="41" fillId="0" borderId="37" xfId="0" applyFont="1" applyFill="1" applyBorder="1" applyAlignment="1">
      <alignment horizontal="center" vertical="center"/>
    </xf>
    <xf numFmtId="0" fontId="41" fillId="0" borderId="43" xfId="0" applyFont="1" applyFill="1" applyBorder="1" applyAlignment="1">
      <alignment vertical="center"/>
    </xf>
    <xf numFmtId="0" fontId="41" fillId="0" borderId="44" xfId="0" applyFont="1" applyFill="1" applyBorder="1" applyAlignment="1">
      <alignment vertical="center"/>
    </xf>
    <xf numFmtId="0" fontId="41" fillId="0" borderId="45" xfId="0" applyFont="1" applyFill="1" applyBorder="1" applyAlignment="1">
      <alignment vertical="center"/>
    </xf>
    <xf numFmtId="0" fontId="42" fillId="0" borderId="46" xfId="0" applyFont="1" applyFill="1" applyBorder="1" applyAlignment="1">
      <alignment horizontal="center" vertical="center"/>
    </xf>
    <xf numFmtId="0" fontId="42" fillId="0" borderId="48" xfId="0" applyFont="1" applyFill="1" applyBorder="1" applyAlignment="1">
      <alignment horizontal="center" vertical="center"/>
    </xf>
    <xf numFmtId="0" fontId="42" fillId="0" borderId="49" xfId="0" applyFont="1" applyFill="1" applyBorder="1" applyAlignment="1">
      <alignment horizontal="center" vertical="center"/>
    </xf>
    <xf numFmtId="0" fontId="41" fillId="0" borderId="50" xfId="0" applyFont="1" applyFill="1" applyBorder="1" applyAlignment="1">
      <alignment horizontal="center" vertical="center"/>
    </xf>
    <xf numFmtId="0" fontId="41" fillId="0" borderId="16" xfId="0" applyNumberFormat="1" applyFont="1" applyFill="1" applyBorder="1" applyAlignment="1">
      <alignment vertical="center"/>
    </xf>
    <xf numFmtId="0" fontId="41" fillId="0" borderId="34" xfId="0" applyNumberFormat="1" applyFont="1" applyFill="1" applyBorder="1" applyAlignment="1">
      <alignment vertical="center"/>
    </xf>
    <xf numFmtId="0" fontId="41" fillId="0" borderId="51" xfId="0" applyFont="1" applyFill="1" applyBorder="1" applyAlignment="1">
      <alignment horizontal="center" vertical="center"/>
    </xf>
    <xf numFmtId="0" fontId="41" fillId="0" borderId="19" xfId="0" applyFont="1" applyFill="1" applyBorder="1" applyAlignment="1">
      <alignment horizontal="center" vertical="center"/>
    </xf>
    <xf numFmtId="0" fontId="41" fillId="0" borderId="16" xfId="0" applyNumberFormat="1" applyFont="1" applyFill="1" applyBorder="1" applyAlignment="1">
      <alignment horizontal="right" vertical="center" indent="1"/>
    </xf>
    <xf numFmtId="0" fontId="40" fillId="0" borderId="16" xfId="0" applyNumberFormat="1" applyFont="1" applyFill="1" applyBorder="1" applyAlignment="1">
      <alignment horizontal="right" vertical="center" indent="1"/>
    </xf>
    <xf numFmtId="0" fontId="41" fillId="0" borderId="34" xfId="0" applyNumberFormat="1" applyFont="1" applyFill="1" applyBorder="1" applyAlignment="1">
      <alignment horizontal="right" vertical="center" indent="1"/>
    </xf>
    <xf numFmtId="0" fontId="41" fillId="0" borderId="20" xfId="0" applyFont="1" applyFill="1" applyBorder="1" applyAlignment="1">
      <alignment horizontal="center" vertical="center"/>
    </xf>
    <xf numFmtId="0" fontId="41" fillId="0" borderId="16" xfId="0" applyFont="1" applyFill="1" applyBorder="1" applyAlignment="1">
      <alignment horizontal="center" vertical="center"/>
    </xf>
    <xf numFmtId="2" fontId="40" fillId="0" borderId="16" xfId="0" applyNumberFormat="1" applyFont="1" applyFill="1" applyBorder="1" applyAlignment="1">
      <alignment horizontal="right" vertical="center" indent="1"/>
    </xf>
    <xf numFmtId="2" fontId="41" fillId="0" borderId="34" xfId="0" applyNumberFormat="1" applyFont="1" applyFill="1" applyBorder="1" applyAlignment="1">
      <alignment horizontal="right" vertical="center" indent="1"/>
    </xf>
    <xf numFmtId="0" fontId="41" fillId="0" borderId="53" xfId="0" applyFont="1" applyFill="1" applyBorder="1" applyAlignment="1">
      <alignment horizontal="center" vertical="center"/>
    </xf>
    <xf numFmtId="166" fontId="40" fillId="0" borderId="16" xfId="0" applyNumberFormat="1" applyFont="1" applyFill="1" applyBorder="1" applyAlignment="1">
      <alignment horizontal="right" vertical="center" indent="1"/>
    </xf>
    <xf numFmtId="0" fontId="39" fillId="0" borderId="18" xfId="0" applyNumberFormat="1" applyFont="1" applyFill="1" applyBorder="1" applyAlignment="1">
      <alignment horizontal="right" vertical="center" indent="1"/>
    </xf>
    <xf numFmtId="2" fontId="39" fillId="0" borderId="16" xfId="0" applyNumberFormat="1" applyFont="1" applyFill="1" applyBorder="1" applyAlignment="1">
      <alignment horizontal="right" vertical="center" indent="1"/>
    </xf>
    <xf numFmtId="2" fontId="42" fillId="0" borderId="34" xfId="0" applyNumberFormat="1" applyFont="1" applyFill="1" applyBorder="1" applyAlignment="1">
      <alignment horizontal="right" vertical="center" indent="1"/>
    </xf>
    <xf numFmtId="0" fontId="39" fillId="0" borderId="16" xfId="0" applyNumberFormat="1" applyFont="1" applyFill="1" applyBorder="1" applyAlignment="1">
      <alignment horizontal="right" vertical="center" indent="1"/>
    </xf>
    <xf numFmtId="0" fontId="41" fillId="0" borderId="17" xfId="0" applyFont="1" applyFill="1" applyBorder="1" applyAlignment="1">
      <alignment horizontal="center" vertical="center"/>
    </xf>
    <xf numFmtId="0" fontId="41" fillId="0" borderId="24" xfId="0" applyFont="1" applyFill="1" applyBorder="1" applyAlignment="1">
      <alignment vertical="center"/>
    </xf>
    <xf numFmtId="0" fontId="41" fillId="0" borderId="17" xfId="0" applyFont="1" applyFill="1" applyBorder="1" applyAlignment="1">
      <alignment vertical="center"/>
    </xf>
    <xf numFmtId="0" fontId="41" fillId="0" borderId="36" xfId="0" applyFont="1" applyFill="1" applyBorder="1" applyAlignment="1">
      <alignment vertical="center"/>
    </xf>
    <xf numFmtId="166" fontId="41" fillId="0" borderId="16" xfId="0" applyNumberFormat="1" applyFont="1" applyFill="1" applyBorder="1" applyAlignment="1">
      <alignment horizontal="right" vertical="center" indent="1"/>
    </xf>
    <xf numFmtId="0" fontId="39" fillId="0" borderId="19" xfId="0" applyNumberFormat="1" applyFont="1" applyFill="1" applyBorder="1" applyAlignment="1">
      <alignment horizontal="right" vertical="center" indent="1"/>
    </xf>
    <xf numFmtId="0" fontId="39" fillId="0" borderId="55" xfId="0" applyFont="1" applyFill="1" applyBorder="1" applyAlignment="1">
      <alignment vertical="center"/>
    </xf>
    <xf numFmtId="2" fontId="39" fillId="0" borderId="18" xfId="0" applyNumberFormat="1" applyFont="1" applyFill="1" applyBorder="1" applyAlignment="1">
      <alignment horizontal="right" vertical="center" indent="1"/>
    </xf>
    <xf numFmtId="2" fontId="39" fillId="0" borderId="34" xfId="0" applyNumberFormat="1" applyFont="1" applyFill="1" applyBorder="1" applyAlignment="1">
      <alignment horizontal="right" vertical="center" indent="1"/>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41" fillId="0" borderId="58" xfId="0" applyFont="1" applyFill="1" applyBorder="1" applyAlignment="1">
      <alignment horizontal="center" vertical="center"/>
    </xf>
    <xf numFmtId="0" fontId="43" fillId="0" borderId="0" xfId="0" applyFont="1" applyAlignment="1">
      <alignment vertical="center"/>
    </xf>
    <xf numFmtId="0" fontId="44" fillId="0" borderId="0" xfId="0" applyFont="1" applyAlignment="1">
      <alignment vertical="center"/>
    </xf>
    <xf numFmtId="0" fontId="13" fillId="0" borderId="0" xfId="0" applyFont="1" applyAlignment="1">
      <alignment horizontal="right" vertical="center"/>
    </xf>
    <xf numFmtId="171" fontId="13" fillId="0" borderId="0" xfId="0" applyNumberFormat="1" applyFont="1" applyAlignment="1">
      <alignment vertical="center"/>
    </xf>
    <xf numFmtId="165" fontId="13" fillId="0" borderId="0" xfId="0" applyNumberFormat="1" applyFont="1" applyAlignment="1">
      <alignment vertical="center"/>
    </xf>
    <xf numFmtId="0" fontId="45" fillId="0" borderId="0" xfId="0" applyFont="1" applyAlignment="1">
      <alignment vertical="center"/>
    </xf>
    <xf numFmtId="0" fontId="13" fillId="0" borderId="0" xfId="0" applyFont="1" applyAlignment="1">
      <alignment horizontal="left" wrapText="1"/>
    </xf>
    <xf numFmtId="0" fontId="15" fillId="0" borderId="4" xfId="1" applyFill="1" applyBorder="1" applyAlignment="1">
      <alignment horizontal="left" vertical="center" wrapText="1"/>
    </xf>
    <xf numFmtId="0" fontId="46" fillId="0" borderId="4"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13" fillId="4" borderId="4" xfId="0" applyFont="1" applyFill="1" applyBorder="1" applyAlignment="1">
      <alignment vertical="center" wrapText="1"/>
    </xf>
    <xf numFmtId="0" fontId="13" fillId="4" borderId="4" xfId="0" applyFont="1" applyFill="1" applyBorder="1" applyAlignment="1">
      <alignment horizontal="left" vertical="center" wrapText="1"/>
    </xf>
    <xf numFmtId="0" fontId="48" fillId="0" borderId="4" xfId="0" applyFont="1" applyFill="1" applyBorder="1" applyAlignment="1">
      <alignment horizontal="left" vertical="center" wrapText="1"/>
    </xf>
    <xf numFmtId="0" fontId="12" fillId="8" borderId="4" xfId="0" applyFont="1" applyFill="1" applyBorder="1" applyAlignment="1">
      <alignment horizontal="left" vertical="center" wrapText="1"/>
    </xf>
    <xf numFmtId="0" fontId="49" fillId="0" borderId="0" xfId="0" applyFont="1" applyFill="1" applyAlignment="1">
      <alignment horizontal="left" vertical="center" wrapText="1"/>
    </xf>
    <xf numFmtId="0" fontId="50" fillId="0" borderId="0" xfId="0" applyFont="1" applyAlignment="1">
      <alignment horizontal="center" vertical="center" wrapText="1"/>
    </xf>
    <xf numFmtId="0" fontId="50" fillId="0" borderId="0" xfId="0" applyFont="1" applyAlignment="1">
      <alignment horizontal="left" vertical="center" wrapText="1"/>
    </xf>
    <xf numFmtId="1" fontId="13" fillId="0" borderId="0" xfId="0" quotePrefix="1" applyNumberFormat="1" applyFont="1" applyFill="1" applyBorder="1" applyAlignment="1">
      <alignment vertical="center"/>
    </xf>
    <xf numFmtId="0" fontId="13" fillId="0" borderId="4" xfId="0" quotePrefix="1" applyFont="1" applyBorder="1" applyAlignment="1">
      <alignment horizontal="center" vertical="center"/>
    </xf>
    <xf numFmtId="170" fontId="14" fillId="0" borderId="0" xfId="0" quotePrefix="1" applyNumberFormat="1" applyFont="1" applyAlignment="1">
      <alignment horizontal="left" vertical="center"/>
    </xf>
    <xf numFmtId="169" fontId="21" fillId="0" borderId="8" xfId="0" quotePrefix="1" applyNumberFormat="1" applyFont="1" applyFill="1" applyBorder="1" applyAlignment="1">
      <alignment horizontal="center" vertical="center" wrapText="1"/>
    </xf>
    <xf numFmtId="15" fontId="28" fillId="0" borderId="16" xfId="0" quotePrefix="1" applyNumberFormat="1" applyFont="1" applyFill="1" applyBorder="1" applyAlignment="1">
      <alignment horizontal="center" vertical="center" wrapText="1"/>
    </xf>
    <xf numFmtId="15" fontId="21" fillId="0" borderId="4" xfId="0" quotePrefix="1" applyNumberFormat="1" applyFont="1" applyFill="1" applyBorder="1" applyAlignment="1">
      <alignment horizontal="center" vertical="center" wrapText="1"/>
    </xf>
    <xf numFmtId="0" fontId="28" fillId="0" borderId="19" xfId="0" quotePrefix="1" applyFont="1" applyFill="1" applyBorder="1" applyAlignment="1">
      <alignment horizontal="center" vertical="center" wrapText="1"/>
    </xf>
    <xf numFmtId="15" fontId="28" fillId="0" borderId="19" xfId="0" quotePrefix="1" applyNumberFormat="1" applyFont="1" applyFill="1" applyBorder="1" applyAlignment="1">
      <alignment horizontal="center" vertical="center" wrapText="1"/>
    </xf>
    <xf numFmtId="0" fontId="23" fillId="0" borderId="16" xfId="0" quotePrefix="1" applyFont="1" applyFill="1" applyBorder="1" applyAlignment="1">
      <alignment horizontal="center" vertical="center"/>
    </xf>
    <xf numFmtId="0" fontId="21" fillId="0" borderId="7" xfId="0" quotePrefix="1" applyFont="1" applyFill="1" applyBorder="1" applyAlignment="1">
      <alignment horizontal="center" vertical="center"/>
    </xf>
    <xf numFmtId="0" fontId="21" fillId="0" borderId="4" xfId="0" quotePrefix="1" applyFont="1" applyFill="1" applyBorder="1" applyAlignment="1">
      <alignment horizontal="center" vertical="center"/>
    </xf>
    <xf numFmtId="0" fontId="21" fillId="0" borderId="16" xfId="0" quotePrefix="1" applyFont="1" applyFill="1" applyBorder="1" applyAlignment="1">
      <alignment horizontal="center" vertical="center"/>
    </xf>
    <xf numFmtId="0" fontId="13" fillId="0" borderId="0" xfId="0" quotePrefix="1" applyFont="1" applyAlignment="1">
      <alignment vertical="center"/>
    </xf>
    <xf numFmtId="0" fontId="19" fillId="0" borderId="16" xfId="0" quotePrefix="1" applyFont="1" applyFill="1" applyBorder="1" applyAlignment="1">
      <alignment horizontal="center" vertical="center" wrapText="1"/>
    </xf>
    <xf numFmtId="0" fontId="14" fillId="6" borderId="3" xfId="0" quotePrefix="1" applyFont="1" applyFill="1" applyBorder="1" applyAlignment="1">
      <alignment horizontal="center" vertical="center" wrapText="1"/>
    </xf>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52" fillId="0" borderId="5" xfId="0" applyFont="1" applyBorder="1" applyAlignment="1">
      <alignment horizontal="left" vertical="center" wrapText="1"/>
    </xf>
    <xf numFmtId="0" fontId="0" fillId="0" borderId="0" xfId="0" applyFont="1" applyAlignment="1"/>
    <xf numFmtId="0" fontId="15" fillId="0" borderId="0" xfId="1" applyAlignment="1"/>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5"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0" fillId="0" borderId="0" xfId="0" applyFont="1" applyAlignment="1"/>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5" xfId="0" applyFont="1" applyFill="1" applyBorder="1" applyAlignment="1">
      <alignment horizontal="left" vertical="center" wrapText="1"/>
    </xf>
    <xf numFmtId="0" fontId="22" fillId="0" borderId="0" xfId="0" applyFont="1" applyAlignment="1">
      <alignment vertical="center"/>
    </xf>
    <xf numFmtId="0" fontId="21" fillId="0" borderId="16" xfId="0" applyFont="1" applyFill="1" applyBorder="1" applyAlignment="1">
      <alignment horizontal="left" vertical="center"/>
    </xf>
    <xf numFmtId="0" fontId="20" fillId="0" borderId="16" xfId="0" applyFont="1" applyFill="1" applyBorder="1" applyAlignment="1">
      <alignment horizontal="left" vertical="center"/>
    </xf>
    <xf numFmtId="0" fontId="21" fillId="0" borderId="16" xfId="0" applyFont="1" applyFill="1" applyBorder="1" applyAlignment="1">
      <alignment horizontal="center" vertical="center"/>
    </xf>
    <xf numFmtId="0" fontId="23" fillId="0" borderId="21" xfId="0" applyFont="1" applyFill="1" applyBorder="1" applyAlignment="1">
      <alignment horizontal="center" vertical="center"/>
    </xf>
    <xf numFmtId="0" fontId="23" fillId="0" borderId="19" xfId="0" applyFont="1" applyFill="1" applyBorder="1" applyAlignment="1">
      <alignment horizontal="center" vertical="center"/>
    </xf>
    <xf numFmtId="0" fontId="21" fillId="0" borderId="19" xfId="0" applyFont="1" applyFill="1" applyBorder="1" applyAlignment="1">
      <alignment horizontal="left" vertical="center" wrapText="1"/>
    </xf>
    <xf numFmtId="0" fontId="29" fillId="0" borderId="19" xfId="1" applyFont="1" applyFill="1" applyBorder="1" applyAlignment="1">
      <alignment horizontal="center" vertical="center" wrapText="1"/>
    </xf>
    <xf numFmtId="0" fontId="20" fillId="0" borderId="5" xfId="0" applyFont="1" applyFill="1" applyBorder="1" applyAlignment="1">
      <alignment horizontal="left" vertical="center" wrapText="1"/>
    </xf>
    <xf numFmtId="0" fontId="23" fillId="0" borderId="6" xfId="0" applyFont="1" applyFill="1" applyBorder="1" applyAlignment="1">
      <alignment vertical="center"/>
    </xf>
    <xf numFmtId="0" fontId="23" fillId="0" borderId="7" xfId="0" applyFont="1" applyFill="1" applyBorder="1" applyAlignment="1">
      <alignment vertical="center"/>
    </xf>
    <xf numFmtId="0" fontId="21" fillId="0" borderId="5" xfId="0" applyFont="1" applyFill="1" applyBorder="1" applyAlignment="1">
      <alignment vertical="center" wrapText="1"/>
    </xf>
    <xf numFmtId="0" fontId="21" fillId="0" borderId="16"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1" fillId="0" borderId="19" xfId="0" applyFont="1" applyFill="1" applyBorder="1" applyAlignment="1">
      <alignment horizontal="center" vertical="center"/>
    </xf>
    <xf numFmtId="0" fontId="21" fillId="0" borderId="16" xfId="0" applyFont="1" applyFill="1" applyBorder="1" applyAlignment="1">
      <alignment horizontal="center" vertical="center"/>
    </xf>
    <xf numFmtId="0" fontId="29" fillId="0" borderId="19" xfId="1" applyFont="1" applyFill="1" applyBorder="1" applyAlignment="1">
      <alignment horizontal="left" vertical="center" wrapText="1"/>
    </xf>
    <xf numFmtId="0" fontId="21" fillId="0" borderId="16" xfId="0" applyFont="1" applyFill="1" applyBorder="1" applyAlignment="1">
      <alignment horizontal="left" vertical="center"/>
    </xf>
    <xf numFmtId="0" fontId="22" fillId="0" borderId="0" xfId="0" applyFont="1" applyAlignment="1">
      <alignment vertical="center"/>
    </xf>
    <xf numFmtId="0" fontId="54" fillId="0" borderId="5" xfId="0" applyFont="1" applyFill="1" applyBorder="1" applyAlignment="1">
      <alignment horizontal="left" vertical="center" wrapText="1"/>
    </xf>
    <xf numFmtId="0" fontId="54" fillId="0" borderId="16" xfId="0" applyFont="1" applyFill="1" applyBorder="1" applyAlignment="1">
      <alignment horizontal="left" vertical="center"/>
    </xf>
    <xf numFmtId="49" fontId="15" fillId="0" borderId="9" xfId="1" applyNumberFormat="1" applyFill="1" applyBorder="1" applyAlignment="1">
      <alignment horizontal="justify" vertical="center"/>
    </xf>
    <xf numFmtId="0" fontId="55" fillId="0" borderId="9" xfId="0" applyFont="1" applyFill="1" applyBorder="1" applyAlignment="1">
      <alignment horizontal="center" vertical="center" wrapText="1"/>
    </xf>
    <xf numFmtId="49" fontId="55" fillId="0" borderId="9" xfId="0" applyNumberFormat="1" applyFont="1" applyFill="1" applyBorder="1" applyAlignment="1">
      <alignment vertical="center" wrapText="1"/>
    </xf>
    <xf numFmtId="0" fontId="0" fillId="0" borderId="0" xfId="0" applyFont="1" applyAlignment="1"/>
    <xf numFmtId="0" fontId="21" fillId="0" borderId="16" xfId="0" applyFont="1" applyFill="1" applyBorder="1" applyAlignment="1">
      <alignment horizontal="left" vertical="center" wrapText="1"/>
    </xf>
    <xf numFmtId="0" fontId="15" fillId="0" borderId="16" xfId="1" applyFill="1" applyBorder="1" applyAlignment="1">
      <alignment horizontal="center" vertical="center" wrapText="1"/>
    </xf>
    <xf numFmtId="0" fontId="15" fillId="0" borderId="16" xfId="1" applyFill="1" applyBorder="1" applyAlignment="1">
      <alignment horizontal="left" vertical="center" wrapText="1"/>
    </xf>
    <xf numFmtId="0" fontId="20" fillId="0" borderId="7" xfId="0" applyFont="1" applyFill="1" applyBorder="1" applyAlignment="1">
      <alignment horizontal="center" vertical="center"/>
    </xf>
    <xf numFmtId="49" fontId="21" fillId="0" borderId="9" xfId="0" applyNumberFormat="1" applyFont="1" applyFill="1" applyBorder="1" applyAlignment="1">
      <alignment vertical="center" wrapText="1"/>
    </xf>
    <xf numFmtId="0" fontId="54" fillId="0" borderId="16" xfId="0" applyFont="1" applyFill="1" applyBorder="1" applyAlignment="1">
      <alignment horizontal="left" vertical="center" wrapText="1"/>
    </xf>
    <xf numFmtId="0" fontId="15" fillId="0" borderId="7" xfId="1" applyFill="1" applyBorder="1" applyAlignment="1">
      <alignment vertical="center" wrapText="1"/>
    </xf>
    <xf numFmtId="0" fontId="55" fillId="0" borderId="5" xfId="0" applyFont="1" applyFill="1" applyBorder="1" applyAlignment="1">
      <alignment vertical="center" wrapText="1"/>
    </xf>
    <xf numFmtId="15" fontId="28" fillId="0" borderId="0" xfId="0" quotePrefix="1" applyNumberFormat="1" applyFont="1" applyFill="1" applyBorder="1" applyAlignment="1">
      <alignment horizontal="center" vertical="center" wrapText="1"/>
    </xf>
    <xf numFmtId="15" fontId="21"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23" fillId="0" borderId="0" xfId="0" applyFont="1" applyFill="1" applyBorder="1" applyAlignment="1">
      <alignment vertical="center"/>
    </xf>
    <xf numFmtId="0" fontId="15" fillId="0" borderId="7" xfId="1" applyFill="1" applyBorder="1" applyAlignment="1">
      <alignment horizontal="justify" vertical="center"/>
    </xf>
    <xf numFmtId="0" fontId="57" fillId="0" borderId="16" xfId="0" applyFont="1" applyFill="1" applyBorder="1" applyAlignment="1">
      <alignment vertical="center" wrapText="1"/>
    </xf>
    <xf numFmtId="49" fontId="55" fillId="0" borderId="4" xfId="0" applyNumberFormat="1" applyFont="1" applyFill="1" applyBorder="1" applyAlignment="1">
      <alignment vertical="center" wrapText="1"/>
    </xf>
    <xf numFmtId="15" fontId="55" fillId="0" borderId="4" xfId="0" quotePrefix="1" applyNumberFormat="1" applyFont="1" applyFill="1" applyBorder="1" applyAlignment="1">
      <alignment horizontal="center" vertical="center" wrapText="1"/>
    </xf>
    <xf numFmtId="15" fontId="58" fillId="0" borderId="0" xfId="0" applyNumberFormat="1" applyFont="1" applyAlignment="1">
      <alignment horizontal="center" vertical="center"/>
    </xf>
    <xf numFmtId="0" fontId="58" fillId="0" borderId="0" xfId="0" applyFont="1" applyAlignment="1">
      <alignment horizontal="center" vertical="center"/>
    </xf>
    <xf numFmtId="0" fontId="59" fillId="0" borderId="0" xfId="0" applyFont="1" applyAlignment="1">
      <alignment vertical="center" wrapText="1"/>
    </xf>
    <xf numFmtId="15" fontId="55" fillId="0" borderId="4" xfId="0" applyNumberFormat="1" applyFont="1" applyFill="1" applyBorder="1" applyAlignment="1">
      <alignment horizontal="center" vertical="center" wrapText="1"/>
    </xf>
    <xf numFmtId="15" fontId="21" fillId="0" borderId="5" xfId="0" quotePrefix="1"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15" fontId="28" fillId="0" borderId="19" xfId="0" applyNumberFormat="1" applyFont="1" applyFill="1" applyBorder="1" applyAlignment="1">
      <alignment horizontal="center" vertical="center" wrapText="1"/>
    </xf>
    <xf numFmtId="49" fontId="15" fillId="0" borderId="19" xfId="1" applyNumberFormat="1" applyFill="1" applyBorder="1" applyAlignment="1">
      <alignment horizontal="center" vertical="center" wrapText="1"/>
    </xf>
    <xf numFmtId="49" fontId="55" fillId="0" borderId="0" xfId="0" applyNumberFormat="1" applyFont="1" applyAlignment="1">
      <alignment vertical="center"/>
    </xf>
    <xf numFmtId="49" fontId="55" fillId="0" borderId="4" xfId="0" applyNumberFormat="1" applyFont="1" applyFill="1" applyBorder="1" applyAlignment="1">
      <alignment vertical="center"/>
    </xf>
    <xf numFmtId="0" fontId="13" fillId="0" borderId="5" xfId="0" applyFont="1" applyFill="1" applyBorder="1" applyAlignment="1">
      <alignment horizontal="left" vertical="center" wrapText="1"/>
    </xf>
    <xf numFmtId="0" fontId="12" fillId="0" borderId="2" xfId="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4" fillId="0" borderId="9" xfId="0" applyFont="1" applyFill="1" applyBorder="1" applyAlignment="1">
      <alignment horizontal="center" vertical="center"/>
    </xf>
    <xf numFmtId="0" fontId="13" fillId="0" borderId="4"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4" fillId="0" borderId="4"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5" fillId="0" borderId="9" xfId="1" applyFill="1" applyBorder="1" applyAlignment="1">
      <alignment vertical="top" wrapText="1"/>
    </xf>
    <xf numFmtId="0" fontId="15" fillId="0" borderId="9" xfId="1" applyFill="1" applyBorder="1" applyAlignment="1">
      <alignment horizontal="left" vertical="top" wrapText="1"/>
    </xf>
    <xf numFmtId="0" fontId="0" fillId="0" borderId="0" xfId="0" applyFont="1" applyAlignment="1"/>
    <xf numFmtId="0" fontId="13" fillId="0" borderId="3" xfId="0" applyFont="1" applyBorder="1" applyAlignment="1">
      <alignment horizontal="center" vertical="center"/>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5" fillId="0" borderId="8" xfId="1" applyFill="1" applyBorder="1" applyAlignment="1">
      <alignment vertical="center" wrapText="1"/>
    </xf>
    <xf numFmtId="17" fontId="13" fillId="0" borderId="3" xfId="0" applyNumberFormat="1" applyFont="1" applyFill="1" applyBorder="1" applyAlignment="1">
      <alignment horizontal="center" vertical="center" wrapText="1"/>
    </xf>
    <xf numFmtId="2" fontId="41" fillId="0" borderId="16" xfId="0" applyNumberFormat="1" applyFont="1" applyFill="1" applyBorder="1" applyAlignment="1">
      <alignment horizontal="right" vertical="center" indent="1"/>
    </xf>
    <xf numFmtId="0" fontId="12" fillId="0" borderId="0" xfId="0" applyFont="1" applyAlignment="1">
      <alignment horizontal="center" vertical="center"/>
    </xf>
    <xf numFmtId="0" fontId="0" fillId="0" borderId="0" xfId="0" applyFont="1" applyAlignment="1"/>
    <xf numFmtId="0" fontId="0" fillId="0" borderId="0" xfId="0" applyFont="1" applyFill="1" applyAlignment="1"/>
    <xf numFmtId="0" fontId="12" fillId="0" borderId="14" xfId="0" applyFont="1" applyBorder="1" applyAlignment="1">
      <alignment horizontal="center" vertical="center"/>
    </xf>
    <xf numFmtId="0" fontId="13" fillId="0" borderId="14" xfId="0" applyFont="1" applyBorder="1" applyAlignment="1">
      <alignment horizontal="center" vertical="center" wrapText="1"/>
    </xf>
    <xf numFmtId="0" fontId="13" fillId="0" borderId="8" xfId="0" applyFont="1" applyBorder="1" applyAlignment="1">
      <alignment horizontal="left" vertical="center" wrapText="1"/>
    </xf>
    <xf numFmtId="0" fontId="6" fillId="0" borderId="2" xfId="0" applyFont="1" applyBorder="1"/>
    <xf numFmtId="0" fontId="6" fillId="0" borderId="9" xfId="0" applyFont="1" applyBorder="1"/>
    <xf numFmtId="0" fontId="39" fillId="0" borderId="0" xfId="0" applyFont="1" applyFill="1" applyAlignment="1">
      <alignment horizontal="center"/>
    </xf>
    <xf numFmtId="0" fontId="40" fillId="0" borderId="0" xfId="0" applyFont="1" applyFill="1" applyAlignment="1">
      <alignment horizontal="center" vertical="center" wrapText="1"/>
    </xf>
    <xf numFmtId="0" fontId="39" fillId="0" borderId="29" xfId="0" applyFont="1" applyFill="1" applyBorder="1" applyAlignment="1">
      <alignment horizontal="left" vertical="center"/>
    </xf>
    <xf numFmtId="0" fontId="39" fillId="0" borderId="30" xfId="0" applyFont="1" applyFill="1" applyBorder="1" applyAlignment="1">
      <alignment horizontal="left" vertical="center"/>
    </xf>
    <xf numFmtId="0" fontId="39" fillId="0" borderId="31" xfId="0" applyFont="1" applyFill="1" applyBorder="1" applyAlignment="1">
      <alignment horizontal="left" vertical="center"/>
    </xf>
    <xf numFmtId="0" fontId="41" fillId="0" borderId="18" xfId="0" applyFont="1" applyFill="1" applyBorder="1" applyAlignment="1">
      <alignment horizontal="left" vertical="center"/>
    </xf>
    <xf numFmtId="0" fontId="41" fillId="0" borderId="26" xfId="0" applyFont="1" applyFill="1" applyBorder="1" applyAlignment="1">
      <alignment horizontal="left" vertical="center"/>
    </xf>
    <xf numFmtId="0" fontId="41" fillId="0" borderId="27" xfId="0" applyFont="1" applyFill="1" applyBorder="1" applyAlignment="1">
      <alignment horizontal="left" vertical="center"/>
    </xf>
    <xf numFmtId="0" fontId="39" fillId="0" borderId="18" xfId="0" applyFont="1" applyFill="1" applyBorder="1" applyAlignment="1">
      <alignment horizontal="left" vertical="center" wrapText="1"/>
    </xf>
    <xf numFmtId="0" fontId="39" fillId="0" borderId="26" xfId="0" applyFont="1" applyFill="1" applyBorder="1" applyAlignment="1">
      <alignment horizontal="left" vertical="center" wrapText="1"/>
    </xf>
    <xf numFmtId="0" fontId="39" fillId="0" borderId="33" xfId="0" applyFont="1" applyFill="1" applyBorder="1" applyAlignment="1">
      <alignment horizontal="left" vertical="center" wrapText="1"/>
    </xf>
    <xf numFmtId="1" fontId="40" fillId="0" borderId="18" xfId="0" quotePrefix="1" applyNumberFormat="1" applyFont="1" applyFill="1" applyBorder="1" applyAlignment="1">
      <alignment horizontal="left" vertical="center" wrapText="1"/>
    </xf>
    <xf numFmtId="1" fontId="40" fillId="0" borderId="26" xfId="0" applyNumberFormat="1" applyFont="1" applyFill="1" applyBorder="1" applyAlignment="1">
      <alignment horizontal="left" vertical="center" wrapText="1"/>
    </xf>
    <xf numFmtId="1" fontId="40" fillId="0" borderId="33" xfId="0" applyNumberFormat="1" applyFont="1" applyFill="1" applyBorder="1" applyAlignment="1">
      <alignment horizontal="left" vertical="center" wrapText="1"/>
    </xf>
    <xf numFmtId="0" fontId="40" fillId="0" borderId="18" xfId="0" applyFont="1" applyFill="1" applyBorder="1" applyAlignment="1">
      <alignment horizontal="left" vertical="center" wrapText="1"/>
    </xf>
    <xf numFmtId="0" fontId="40" fillId="0" borderId="26" xfId="0" applyFont="1" applyFill="1" applyBorder="1" applyAlignment="1">
      <alignment horizontal="left" vertical="center" wrapText="1"/>
    </xf>
    <xf numFmtId="0" fontId="40" fillId="0" borderId="33" xfId="0" applyFont="1" applyFill="1" applyBorder="1" applyAlignment="1">
      <alignment horizontal="left" vertical="center" wrapText="1"/>
    </xf>
    <xf numFmtId="0" fontId="40" fillId="0" borderId="16" xfId="0" applyFont="1" applyFill="1" applyBorder="1" applyAlignment="1">
      <alignment horizontal="left" vertical="center"/>
    </xf>
    <xf numFmtId="0" fontId="40" fillId="0" borderId="34" xfId="0" applyFont="1" applyFill="1" applyBorder="1" applyAlignment="1">
      <alignment horizontal="left" vertical="center"/>
    </xf>
    <xf numFmtId="0" fontId="41" fillId="0" borderId="38" xfId="0" applyFont="1" applyFill="1" applyBorder="1" applyAlignment="1">
      <alignment horizontal="left" vertical="center"/>
    </xf>
    <xf numFmtId="0" fontId="41" fillId="0" borderId="39" xfId="0" applyFont="1" applyFill="1" applyBorder="1" applyAlignment="1">
      <alignment horizontal="left" vertical="center"/>
    </xf>
    <xf numFmtId="0" fontId="41" fillId="0" borderId="40" xfId="0" applyFont="1" applyFill="1" applyBorder="1" applyAlignment="1">
      <alignment horizontal="left" vertical="center"/>
    </xf>
    <xf numFmtId="0" fontId="40" fillId="0" borderId="41" xfId="0" applyFont="1" applyFill="1" applyBorder="1" applyAlignment="1">
      <alignment horizontal="left" vertical="center"/>
    </xf>
    <xf numFmtId="0" fontId="40" fillId="0" borderId="42" xfId="0" applyFont="1" applyFill="1" applyBorder="1" applyAlignment="1">
      <alignment horizontal="left" vertical="center"/>
    </xf>
    <xf numFmtId="0" fontId="40" fillId="0" borderId="0" xfId="0" applyFont="1" applyFill="1" applyAlignment="1">
      <alignment horizontal="left" vertical="center" wrapText="1"/>
    </xf>
    <xf numFmtId="0" fontId="41" fillId="0" borderId="32" xfId="0" applyFont="1" applyFill="1" applyBorder="1" applyAlignment="1">
      <alignment horizontal="center" vertical="center"/>
    </xf>
    <xf numFmtId="0" fontId="41" fillId="0" borderId="22"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24" xfId="0" applyFont="1" applyFill="1" applyBorder="1" applyAlignment="1">
      <alignment horizontal="left" vertical="center"/>
    </xf>
    <xf numFmtId="0" fontId="41" fillId="0" borderId="36" xfId="0" applyFont="1" applyFill="1" applyBorder="1" applyAlignment="1">
      <alignment horizontal="left" vertical="center"/>
    </xf>
    <xf numFmtId="0" fontId="40" fillId="0" borderId="22" xfId="0" applyFont="1" applyFill="1" applyBorder="1" applyAlignment="1">
      <alignment vertical="center" wrapText="1"/>
    </xf>
    <xf numFmtId="0" fontId="40" fillId="0" borderId="52" xfId="0" applyFont="1" applyFill="1" applyBorder="1" applyAlignment="1">
      <alignment vertical="center" wrapText="1"/>
    </xf>
    <xf numFmtId="0" fontId="40" fillId="0" borderId="56" xfId="0" applyFont="1" applyFill="1" applyBorder="1" applyAlignment="1">
      <alignment vertical="center" wrapText="1"/>
    </xf>
    <xf numFmtId="0" fontId="40" fillId="0" borderId="59" xfId="0" applyFont="1" applyFill="1" applyBorder="1" applyAlignment="1">
      <alignment vertical="center" wrapText="1"/>
    </xf>
    <xf numFmtId="0" fontId="40" fillId="0" borderId="58" xfId="0" applyFont="1" applyFill="1" applyBorder="1" applyAlignment="1">
      <alignment vertical="center" wrapText="1"/>
    </xf>
    <xf numFmtId="0" fontId="40" fillId="0" borderId="60" xfId="0" applyFont="1" applyFill="1" applyBorder="1" applyAlignment="1">
      <alignment vertical="center" wrapText="1"/>
    </xf>
    <xf numFmtId="0" fontId="41" fillId="0" borderId="16" xfId="0" applyFont="1" applyFill="1" applyBorder="1" applyAlignment="1">
      <alignment horizontal="left" vertical="center"/>
    </xf>
    <xf numFmtId="0" fontId="41" fillId="0" borderId="16" xfId="0" applyFont="1" applyFill="1" applyBorder="1" applyAlignment="1">
      <alignment horizontal="left" vertical="center" wrapText="1"/>
    </xf>
    <xf numFmtId="0" fontId="39" fillId="0" borderId="54" xfId="0" applyFont="1" applyFill="1" applyBorder="1" applyAlignment="1">
      <alignment horizontal="center" vertical="center"/>
    </xf>
    <xf numFmtId="0" fontId="39" fillId="0" borderId="26" xfId="0" applyFont="1" applyFill="1" applyBorder="1" applyAlignment="1">
      <alignment horizontal="center" vertical="center"/>
    </xf>
    <xf numFmtId="0" fontId="39" fillId="0" borderId="27" xfId="0" applyFont="1" applyFill="1" applyBorder="1" applyAlignment="1">
      <alignment horizontal="center" vertical="center"/>
    </xf>
    <xf numFmtId="0" fontId="42" fillId="0" borderId="30" xfId="0" applyFont="1" applyFill="1" applyBorder="1" applyAlignment="1">
      <alignment horizontal="left" vertical="center"/>
    </xf>
    <xf numFmtId="0" fontId="42" fillId="0" borderId="47" xfId="0" applyFont="1" applyFill="1" applyBorder="1" applyAlignment="1">
      <alignment horizontal="left" vertical="center"/>
    </xf>
    <xf numFmtId="0" fontId="41" fillId="0" borderId="52" xfId="0" applyFont="1" applyFill="1" applyBorder="1" applyAlignment="1">
      <alignment horizontal="left" vertical="center"/>
    </xf>
    <xf numFmtId="0" fontId="41" fillId="0" borderId="18" xfId="0" applyFont="1" applyFill="1" applyBorder="1" applyAlignment="1">
      <alignment vertical="center" wrapText="1"/>
    </xf>
    <xf numFmtId="0" fontId="41" fillId="0" borderId="26" xfId="0" applyFont="1" applyFill="1" applyBorder="1" applyAlignment="1">
      <alignment vertical="center"/>
    </xf>
    <xf numFmtId="0" fontId="41" fillId="0" borderId="27" xfId="0" applyFont="1" applyFill="1" applyBorder="1" applyAlignment="1">
      <alignment vertical="center"/>
    </xf>
    <xf numFmtId="0" fontId="13" fillId="0" borderId="0" xfId="0" applyFont="1" applyAlignment="1">
      <alignment horizontal="left"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13" fillId="0" borderId="5" xfId="0" applyFont="1" applyBorder="1" applyAlignment="1">
      <alignment horizontal="center" vertical="center"/>
    </xf>
    <xf numFmtId="0" fontId="6" fillId="0" borderId="6" xfId="0" applyFont="1" applyBorder="1"/>
    <xf numFmtId="0" fontId="6" fillId="0" borderId="13" xfId="0" applyFont="1" applyBorder="1"/>
    <xf numFmtId="0" fontId="6" fillId="0" borderId="11" xfId="0" applyFont="1" applyBorder="1"/>
    <xf numFmtId="0" fontId="13" fillId="0" borderId="5" xfId="0" applyFont="1" applyBorder="1" applyAlignment="1">
      <alignment horizontal="left" vertical="center" wrapText="1"/>
    </xf>
    <xf numFmtId="0" fontId="13" fillId="0" borderId="16" xfId="0" applyFont="1" applyBorder="1" applyAlignment="1">
      <alignment horizontal="left" vertical="center" wrapText="1"/>
    </xf>
    <xf numFmtId="0" fontId="6" fillId="0" borderId="16" xfId="0" applyFont="1" applyBorder="1"/>
    <xf numFmtId="0" fontId="13" fillId="0" borderId="16" xfId="0" quotePrefix="1" applyFont="1" applyBorder="1" applyAlignment="1">
      <alignment horizontal="left" vertical="center" wrapText="1"/>
    </xf>
    <xf numFmtId="0" fontId="13" fillId="0" borderId="3" xfId="0" applyFont="1" applyBorder="1" applyAlignment="1">
      <alignment horizontal="left" vertical="center" wrapText="1"/>
    </xf>
    <xf numFmtId="0" fontId="6" fillId="0" borderId="1" xfId="0" applyFont="1" applyBorder="1"/>
    <xf numFmtId="0" fontId="6" fillId="0" borderId="12" xfId="0" applyFont="1" applyBorder="1"/>
    <xf numFmtId="0" fontId="13" fillId="0" borderId="10" xfId="0" applyFont="1" applyBorder="1" applyAlignment="1">
      <alignment horizontal="left" vertical="center" wrapText="1"/>
    </xf>
    <xf numFmtId="0" fontId="6" fillId="0" borderId="7" xfId="0" applyFont="1" applyBorder="1"/>
    <xf numFmtId="0" fontId="13" fillId="0" borderId="3" xfId="0" applyFont="1" applyBorder="1" applyAlignment="1">
      <alignment horizontal="center" vertical="center"/>
    </xf>
    <xf numFmtId="0" fontId="16" fillId="0" borderId="6" xfId="0" applyFont="1" applyBorder="1" applyAlignment="1">
      <alignment vertical="center" wrapText="1"/>
    </xf>
    <xf numFmtId="0" fontId="13" fillId="0" borderId="5" xfId="0" applyFont="1" applyBorder="1" applyAlignment="1">
      <alignment vertical="center" wrapText="1"/>
    </xf>
    <xf numFmtId="0" fontId="12" fillId="0" borderId="10" xfId="0" applyFont="1" applyBorder="1" applyAlignment="1">
      <alignment horizontal="left" vertical="center" wrapText="1"/>
    </xf>
    <xf numFmtId="0" fontId="13" fillId="0" borderId="5" xfId="0" applyFont="1" applyBorder="1" applyAlignment="1">
      <alignment horizontal="left" vertical="top" wrapText="1"/>
    </xf>
    <xf numFmtId="0" fontId="14" fillId="0" borderId="5" xfId="0" applyFont="1" applyBorder="1" applyAlignment="1">
      <alignment horizontal="left" vertical="top" wrapText="1"/>
    </xf>
    <xf numFmtId="0" fontId="13" fillId="0" borderId="10" xfId="0" applyFont="1" applyBorder="1" applyAlignment="1">
      <alignment horizontal="left" vertical="top" wrapText="1"/>
    </xf>
    <xf numFmtId="0" fontId="13" fillId="0" borderId="3" xfId="0" applyFont="1" applyBorder="1" applyAlignment="1">
      <alignment horizontal="left" vertical="top" wrapText="1"/>
    </xf>
    <xf numFmtId="0" fontId="13" fillId="0" borderId="5" xfId="0" applyFont="1" applyBorder="1" applyAlignment="1">
      <alignment horizontal="left" vertical="center" shrinkToFit="1"/>
    </xf>
    <xf numFmtId="0" fontId="12" fillId="0" borderId="5" xfId="0" applyFont="1" applyBorder="1" applyAlignment="1">
      <alignment horizontal="left" vertical="center" wrapText="1"/>
    </xf>
    <xf numFmtId="168" fontId="13" fillId="0" borderId="5" xfId="0" applyNumberFormat="1" applyFont="1" applyBorder="1" applyAlignment="1">
      <alignment horizontal="left" vertical="center" wrapText="1"/>
    </xf>
    <xf numFmtId="0" fontId="13" fillId="0" borderId="5" xfId="0" applyFont="1" applyBorder="1" applyAlignment="1">
      <alignment horizontal="left" vertical="center"/>
    </xf>
    <xf numFmtId="0" fontId="13" fillId="0" borderId="3" xfId="0" applyFont="1" applyBorder="1" applyAlignment="1">
      <alignment horizontal="left" vertical="center"/>
    </xf>
    <xf numFmtId="0" fontId="12" fillId="0" borderId="5" xfId="0" applyFont="1" applyBorder="1" applyAlignment="1">
      <alignment horizontal="center" vertical="center"/>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170" fontId="14" fillId="0" borderId="0" xfId="0" applyNumberFormat="1" applyFont="1" applyAlignment="1">
      <alignment horizontal="left" vertical="top" wrapText="1"/>
    </xf>
    <xf numFmtId="0" fontId="6" fillId="0" borderId="15" xfId="0" applyFont="1" applyBorder="1"/>
    <xf numFmtId="170" fontId="14" fillId="0" borderId="0" xfId="0" applyNumberFormat="1" applyFont="1" applyAlignment="1">
      <alignment horizontal="left" vertical="center" wrapText="1"/>
    </xf>
    <xf numFmtId="0" fontId="0" fillId="0" borderId="0" xfId="0" applyFont="1" applyAlignment="1">
      <alignment horizontal="left" vertical="center"/>
    </xf>
    <xf numFmtId="0" fontId="13" fillId="0" borderId="0" xfId="0" applyFont="1" applyAlignment="1">
      <alignment horizontal="center"/>
    </xf>
    <xf numFmtId="0" fontId="13" fillId="0" borderId="1" xfId="0" quotePrefix="1" applyFont="1" applyBorder="1" applyAlignment="1">
      <alignment horizontal="center" vertical="top"/>
    </xf>
    <xf numFmtId="0" fontId="13" fillId="0" borderId="14" xfId="0" applyFont="1" applyBorder="1" applyAlignment="1">
      <alignment horizontal="center" vertical="center"/>
    </xf>
    <xf numFmtId="0" fontId="13" fillId="0" borderId="8" xfId="0" applyFont="1" applyBorder="1" applyAlignment="1">
      <alignment horizontal="center" vertical="center" wrapText="1"/>
    </xf>
    <xf numFmtId="0" fontId="6" fillId="0" borderId="14" xfId="0" applyFont="1" applyBorder="1"/>
    <xf numFmtId="0" fontId="6" fillId="0" borderId="3" xfId="0" applyFont="1" applyBorder="1"/>
    <xf numFmtId="0" fontId="13" fillId="0" borderId="14" xfId="0" applyFont="1" applyBorder="1" applyAlignment="1">
      <alignment horizontal="center" vertical="top"/>
    </xf>
    <xf numFmtId="170" fontId="14" fillId="0" borderId="14" xfId="0" applyNumberFormat="1" applyFont="1" applyBorder="1" applyAlignment="1">
      <alignment horizontal="center" vertical="top"/>
    </xf>
    <xf numFmtId="0" fontId="13" fillId="0" borderId="0" xfId="0" applyFont="1" applyAlignment="1">
      <alignment horizontal="center" vertical="top"/>
    </xf>
    <xf numFmtId="0" fontId="13" fillId="0" borderId="15" xfId="0" applyFont="1" applyBorder="1" applyAlignment="1">
      <alignment horizontal="center" vertical="top"/>
    </xf>
    <xf numFmtId="0" fontId="13" fillId="4" borderId="5" xfId="0" applyFont="1" applyFill="1" applyBorder="1" applyAlignment="1">
      <alignment horizontal="left" vertical="center" wrapText="1"/>
    </xf>
    <xf numFmtId="0" fontId="20" fillId="0" borderId="0" xfId="0" applyFont="1" applyFill="1" applyAlignment="1">
      <alignment horizontal="center" vertical="center"/>
    </xf>
    <xf numFmtId="0" fontId="22" fillId="0" borderId="0" xfId="0" applyFont="1" applyAlignment="1">
      <alignment vertical="center"/>
    </xf>
    <xf numFmtId="0" fontId="22" fillId="0" borderId="0" xfId="0" applyFont="1" applyAlignment="1">
      <alignment horizontal="justify" vertical="center"/>
    </xf>
    <xf numFmtId="0" fontId="21" fillId="0" borderId="0" xfId="0" applyFont="1" applyAlignment="1">
      <alignment horizontal="left" vertical="center"/>
    </xf>
    <xf numFmtId="1" fontId="21" fillId="0" borderId="0" xfId="0" quotePrefix="1" applyNumberFormat="1" applyFont="1" applyAlignment="1">
      <alignment horizontal="left" vertical="center"/>
    </xf>
    <xf numFmtId="0" fontId="20" fillId="0" borderId="5" xfId="0" applyFont="1" applyFill="1" applyBorder="1" applyAlignment="1">
      <alignment horizontal="center" vertical="center" wrapText="1"/>
    </xf>
    <xf numFmtId="0" fontId="23" fillId="0" borderId="6" xfId="0" applyFont="1" applyFill="1" applyBorder="1" applyAlignment="1">
      <alignment vertical="center"/>
    </xf>
    <xf numFmtId="0" fontId="20" fillId="0" borderId="5" xfId="0" applyFont="1" applyFill="1" applyBorder="1" applyAlignment="1">
      <alignment horizontal="center" vertical="center"/>
    </xf>
    <xf numFmtId="0" fontId="21" fillId="0" borderId="5" xfId="0" applyFont="1" applyFill="1" applyBorder="1" applyAlignment="1">
      <alignment horizontal="left" vertical="center"/>
    </xf>
    <xf numFmtId="0" fontId="23" fillId="0" borderId="7" xfId="0" applyFont="1" applyFill="1" applyBorder="1" applyAlignment="1">
      <alignment vertical="center"/>
    </xf>
    <xf numFmtId="0" fontId="20" fillId="0" borderId="5"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21" fillId="0" borderId="5" xfId="0" applyFont="1" applyFill="1" applyBorder="1" applyAlignment="1">
      <alignment vertical="center" wrapText="1"/>
    </xf>
    <xf numFmtId="0" fontId="27" fillId="0" borderId="5" xfId="0" applyFont="1" applyFill="1" applyBorder="1" applyAlignment="1">
      <alignment horizontal="center" vertical="center" wrapText="1"/>
    </xf>
    <xf numFmtId="0" fontId="20" fillId="0" borderId="5" xfId="0" applyFont="1" applyFill="1" applyBorder="1" applyAlignment="1">
      <alignment vertical="center" wrapText="1"/>
    </xf>
    <xf numFmtId="0" fontId="23" fillId="0" borderId="13" xfId="0" applyFont="1" applyFill="1" applyBorder="1" applyAlignment="1">
      <alignment vertical="center"/>
    </xf>
    <xf numFmtId="0" fontId="23" fillId="0" borderId="11" xfId="0" applyFont="1" applyFill="1" applyBorder="1" applyAlignment="1">
      <alignment horizontal="justify" vertical="center"/>
    </xf>
    <xf numFmtId="49" fontId="55" fillId="0" borderId="8" xfId="0" applyNumberFormat="1" applyFont="1" applyFill="1" applyBorder="1" applyAlignment="1">
      <alignment horizontal="left" vertical="center" wrapText="1"/>
    </xf>
    <xf numFmtId="0" fontId="23" fillId="0" borderId="2" xfId="0" applyFont="1" applyFill="1" applyBorder="1" applyAlignment="1">
      <alignment horizontal="left" vertical="center"/>
    </xf>
    <xf numFmtId="0" fontId="23" fillId="0" borderId="9" xfId="0" applyFont="1" applyFill="1" applyBorder="1" applyAlignment="1">
      <alignment horizontal="left" vertical="center"/>
    </xf>
    <xf numFmtId="49" fontId="30" fillId="0" borderId="8" xfId="1" applyNumberFormat="1" applyFont="1" applyFill="1" applyBorder="1" applyAlignment="1">
      <alignment horizontal="justify" vertical="center" wrapText="1"/>
    </xf>
    <xf numFmtId="0" fontId="23" fillId="0" borderId="2" xfId="0" applyFont="1" applyFill="1" applyBorder="1" applyAlignment="1">
      <alignment horizontal="justify" vertical="center"/>
    </xf>
    <xf numFmtId="0" fontId="23" fillId="0" borderId="9" xfId="0" applyFont="1" applyFill="1" applyBorder="1" applyAlignment="1">
      <alignment horizontal="justify" vertical="center"/>
    </xf>
    <xf numFmtId="0" fontId="27" fillId="0" borderId="16" xfId="0" applyFont="1" applyFill="1" applyBorder="1" applyAlignment="1">
      <alignment horizontal="center" vertical="center" wrapText="1"/>
    </xf>
    <xf numFmtId="0" fontId="23" fillId="0" borderId="16" xfId="0" applyFont="1" applyFill="1" applyBorder="1" applyAlignment="1">
      <alignment vertical="center"/>
    </xf>
    <xf numFmtId="0" fontId="20" fillId="0" borderId="16" xfId="0" applyFont="1" applyBorder="1" applyAlignment="1">
      <alignment horizontal="left" vertical="center"/>
    </xf>
    <xf numFmtId="0" fontId="21" fillId="0" borderId="16" xfId="0" applyFont="1" applyFill="1" applyBorder="1" applyAlignment="1">
      <alignment horizontal="left" vertical="center"/>
    </xf>
    <xf numFmtId="0" fontId="21" fillId="0" borderId="16" xfId="0" applyFont="1" applyBorder="1" applyAlignment="1">
      <alignment horizontal="left" vertical="center"/>
    </xf>
    <xf numFmtId="0" fontId="21" fillId="0" borderId="16" xfId="0" applyFont="1" applyFill="1" applyBorder="1" applyAlignment="1">
      <alignment horizontal="justify" vertical="center"/>
    </xf>
    <xf numFmtId="0" fontId="23" fillId="0" borderId="1" xfId="0" applyFont="1" applyFill="1" applyBorder="1" applyAlignment="1">
      <alignment horizontal="left" vertical="center" wrapText="1"/>
    </xf>
    <xf numFmtId="0" fontId="23" fillId="0" borderId="6" xfId="0" applyFont="1" applyFill="1" applyBorder="1" applyAlignment="1">
      <alignment horizontal="left" vertical="center" wrapText="1"/>
    </xf>
    <xf numFmtId="49" fontId="21" fillId="0" borderId="22" xfId="0" applyNumberFormat="1" applyFont="1" applyFill="1" applyBorder="1" applyAlignment="1">
      <alignment horizontal="left" vertical="center" wrapText="1"/>
    </xf>
    <xf numFmtId="49" fontId="21" fillId="0" borderId="23" xfId="0" applyNumberFormat="1" applyFont="1" applyFill="1" applyBorder="1" applyAlignment="1">
      <alignment horizontal="left" vertical="center" wrapText="1"/>
    </xf>
    <xf numFmtId="49" fontId="21" fillId="0" borderId="24" xfId="0" applyNumberFormat="1" applyFont="1" applyFill="1" applyBorder="1" applyAlignment="1">
      <alignment horizontal="left" vertical="center" wrapText="1"/>
    </xf>
    <xf numFmtId="49" fontId="15" fillId="0" borderId="16" xfId="1" applyNumberFormat="1" applyFill="1" applyBorder="1" applyAlignment="1">
      <alignment horizontal="justify" vertical="center" wrapText="1"/>
    </xf>
    <xf numFmtId="49" fontId="31" fillId="0" borderId="16" xfId="1" applyNumberFormat="1" applyFont="1" applyFill="1" applyBorder="1" applyAlignment="1">
      <alignment horizontal="justify" vertical="center" wrapText="1"/>
    </xf>
    <xf numFmtId="0" fontId="20" fillId="0" borderId="16" xfId="0" applyFont="1" applyFill="1" applyBorder="1" applyAlignment="1">
      <alignment horizontal="left" vertical="center" wrapText="1"/>
    </xf>
    <xf numFmtId="0" fontId="20" fillId="0" borderId="16" xfId="0" applyFont="1" applyFill="1" applyBorder="1" applyAlignment="1">
      <alignment horizontal="justify" vertical="center" wrapText="1"/>
    </xf>
    <xf numFmtId="0" fontId="23" fillId="0" borderId="6" xfId="0" applyFont="1" applyFill="1" applyBorder="1" applyAlignment="1">
      <alignment vertical="center" wrapText="1"/>
    </xf>
    <xf numFmtId="49" fontId="21" fillId="0" borderId="16" xfId="0" applyNumberFormat="1" applyFont="1" applyFill="1" applyBorder="1" applyAlignment="1">
      <alignment horizontal="left" vertical="center" wrapText="1"/>
    </xf>
    <xf numFmtId="49" fontId="31" fillId="0" borderId="15" xfId="1" applyNumberFormat="1" applyFont="1" applyFill="1" applyBorder="1" applyAlignment="1">
      <alignment horizontal="justify" vertical="center" wrapText="1"/>
    </xf>
    <xf numFmtId="0" fontId="21" fillId="0" borderId="5" xfId="0" applyFont="1" applyFill="1" applyBorder="1" applyAlignment="1">
      <alignment vertical="center"/>
    </xf>
    <xf numFmtId="49" fontId="21" fillId="0" borderId="25" xfId="0" applyNumberFormat="1" applyFont="1" applyFill="1" applyBorder="1" applyAlignment="1">
      <alignment horizontal="left" vertical="center" wrapText="1"/>
    </xf>
    <xf numFmtId="49" fontId="21" fillId="0" borderId="15" xfId="0" applyNumberFormat="1" applyFont="1" applyFill="1" applyBorder="1" applyAlignment="1">
      <alignment horizontal="left" vertical="center" wrapText="1"/>
    </xf>
    <xf numFmtId="49" fontId="30" fillId="0" borderId="25" xfId="1" applyNumberFormat="1" applyFont="1" applyFill="1" applyBorder="1" applyAlignment="1">
      <alignment horizontal="justify" vertical="center" wrapText="1"/>
    </xf>
    <xf numFmtId="49" fontId="30" fillId="0" borderId="2" xfId="1" applyNumberFormat="1" applyFont="1" applyFill="1" applyBorder="1" applyAlignment="1">
      <alignment horizontal="justify" vertical="center" wrapText="1"/>
    </xf>
    <xf numFmtId="49" fontId="25" fillId="0" borderId="2" xfId="0" applyNumberFormat="1" applyFont="1" applyFill="1" applyBorder="1" applyAlignment="1">
      <alignment horizontal="justify" vertical="center" wrapText="1"/>
    </xf>
    <xf numFmtId="0" fontId="32" fillId="0" borderId="16" xfId="0" applyFont="1" applyFill="1" applyBorder="1" applyAlignment="1">
      <alignment horizontal="left" vertical="top" wrapText="1"/>
    </xf>
    <xf numFmtId="0" fontId="32" fillId="0" borderId="16" xfId="0" applyFont="1" applyFill="1" applyBorder="1" applyAlignment="1">
      <alignment horizontal="justify" vertical="top" wrapText="1"/>
    </xf>
    <xf numFmtId="0" fontId="23" fillId="0" borderId="1" xfId="0" applyFont="1" applyFill="1" applyBorder="1" applyAlignment="1">
      <alignment horizontal="left" vertical="center"/>
    </xf>
    <xf numFmtId="0" fontId="23" fillId="0" borderId="13" xfId="0" applyFont="1" applyFill="1" applyBorder="1" applyAlignment="1">
      <alignment horizontal="left" vertical="center" wrapText="1"/>
    </xf>
    <xf numFmtId="0" fontId="56" fillId="0" borderId="13" xfId="0" applyFont="1" applyFill="1" applyBorder="1" applyAlignment="1">
      <alignment horizontal="left" vertical="center" wrapText="1"/>
    </xf>
    <xf numFmtId="49" fontId="29" fillId="0" borderId="2" xfId="1" applyNumberFormat="1" applyFont="1" applyFill="1" applyBorder="1" applyAlignment="1">
      <alignment horizontal="justify" vertical="center" wrapText="1"/>
    </xf>
    <xf numFmtId="0" fontId="20" fillId="0" borderId="18" xfId="0" applyFont="1" applyFill="1" applyBorder="1" applyAlignment="1">
      <alignment vertical="center"/>
    </xf>
    <xf numFmtId="0" fontId="20" fillId="0" borderId="26" xfId="0" applyFont="1" applyFill="1" applyBorder="1" applyAlignment="1">
      <alignment vertical="center"/>
    </xf>
    <xf numFmtId="0" fontId="20" fillId="0" borderId="27" xfId="0" applyFont="1" applyFill="1" applyBorder="1" applyAlignment="1">
      <alignment horizontal="justify" vertical="center"/>
    </xf>
    <xf numFmtId="0" fontId="23" fillId="0" borderId="6" xfId="0" applyFont="1" applyFill="1" applyBorder="1" applyAlignment="1">
      <alignment horizontal="left" vertical="center"/>
    </xf>
    <xf numFmtId="0" fontId="54" fillId="0" borderId="16" xfId="0" applyFont="1" applyFill="1" applyBorder="1" applyAlignment="1">
      <alignment horizontal="left" vertical="center" wrapText="1"/>
    </xf>
    <xf numFmtId="0" fontId="56" fillId="0" borderId="1" xfId="0" applyFont="1" applyFill="1" applyBorder="1" applyAlignment="1">
      <alignment horizontal="left" vertical="center" wrapText="1"/>
    </xf>
    <xf numFmtId="49" fontId="55" fillId="0" borderId="19" xfId="0" applyNumberFormat="1" applyFont="1" applyFill="1" applyBorder="1" applyAlignment="1">
      <alignment horizontal="left" vertical="center" wrapText="1"/>
    </xf>
    <xf numFmtId="49" fontId="55" fillId="0" borderId="20" xfId="0" applyNumberFormat="1" applyFont="1" applyFill="1" applyBorder="1" applyAlignment="1">
      <alignment horizontal="left" vertical="center" wrapText="1"/>
    </xf>
    <xf numFmtId="0" fontId="23"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49" fontId="55" fillId="0" borderId="25" xfId="0" applyNumberFormat="1" applyFont="1" applyFill="1" applyBorder="1" applyAlignment="1">
      <alignment horizontal="left" vertical="center" wrapText="1"/>
    </xf>
    <xf numFmtId="49" fontId="30" fillId="0" borderId="16" xfId="1" applyNumberFormat="1" applyFont="1" applyFill="1" applyBorder="1" applyAlignment="1">
      <alignment horizontal="justify" vertical="center" wrapText="1"/>
    </xf>
    <xf numFmtId="49" fontId="25" fillId="0" borderId="16" xfId="0" applyNumberFormat="1" applyFont="1" applyFill="1" applyBorder="1" applyAlignment="1">
      <alignment horizontal="justify" vertical="center" wrapText="1"/>
    </xf>
    <xf numFmtId="0" fontId="23" fillId="0" borderId="0" xfId="0" applyFont="1" applyFill="1" applyBorder="1" applyAlignment="1">
      <alignment horizontal="left" vertical="center" wrapText="1"/>
    </xf>
    <xf numFmtId="0" fontId="23" fillId="0" borderId="16" xfId="0" applyFont="1" applyFill="1" applyBorder="1" applyAlignment="1">
      <alignment horizontal="left" vertical="center" wrapText="1"/>
    </xf>
    <xf numFmtId="49" fontId="15" fillId="0" borderId="19" xfId="1" applyNumberFormat="1" applyFill="1" applyBorder="1" applyAlignment="1">
      <alignment horizontal="center" vertical="center" wrapText="1"/>
    </xf>
    <xf numFmtId="49" fontId="15" fillId="0" borderId="20" xfId="1" applyNumberFormat="1" applyFill="1" applyBorder="1" applyAlignment="1">
      <alignment horizontal="center" vertical="center" wrapText="1"/>
    </xf>
    <xf numFmtId="49" fontId="15" fillId="0" borderId="21" xfId="1" applyNumberFormat="1" applyFill="1" applyBorder="1" applyAlignment="1">
      <alignment horizontal="center" vertical="center" wrapText="1"/>
    </xf>
    <xf numFmtId="0" fontId="56" fillId="0" borderId="16" xfId="0" applyFont="1" applyFill="1" applyBorder="1" applyAlignment="1">
      <alignment horizontal="left" vertical="center" wrapText="1"/>
    </xf>
    <xf numFmtId="0" fontId="23" fillId="0" borderId="7" xfId="0" applyFont="1" applyFill="1" applyBorder="1" applyAlignment="1">
      <alignment vertical="center" wrapText="1"/>
    </xf>
    <xf numFmtId="0" fontId="21" fillId="0" borderId="10" xfId="0" applyFont="1" applyFill="1" applyBorder="1" applyAlignment="1">
      <alignment vertical="center" wrapText="1"/>
    </xf>
    <xf numFmtId="0" fontId="23" fillId="0" borderId="11" xfId="0" applyFont="1" applyFill="1" applyBorder="1" applyAlignment="1">
      <alignment vertical="center"/>
    </xf>
    <xf numFmtId="0" fontId="28" fillId="0" borderId="16" xfId="0" applyFont="1" applyFill="1" applyBorder="1" applyAlignment="1">
      <alignment horizontal="left" vertical="center" wrapText="1"/>
    </xf>
    <xf numFmtId="0" fontId="21" fillId="0" borderId="5" xfId="0" applyFont="1" applyFill="1" applyBorder="1" applyAlignment="1">
      <alignment horizontal="center" vertical="center" wrapText="1"/>
    </xf>
    <xf numFmtId="0" fontId="56" fillId="0" borderId="64" xfId="0" applyFont="1" applyFill="1" applyBorder="1" applyAlignment="1">
      <alignment horizontal="left" vertical="center" wrapText="1"/>
    </xf>
    <xf numFmtId="0" fontId="56" fillId="0" borderId="26" xfId="0" applyFont="1" applyFill="1" applyBorder="1" applyAlignment="1">
      <alignment horizontal="left" vertical="center" wrapText="1"/>
    </xf>
    <xf numFmtId="0" fontId="56" fillId="0" borderId="27"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54" fillId="0" borderId="5"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3" fillId="0" borderId="1" xfId="0" applyFont="1" applyFill="1" applyBorder="1" applyAlignment="1">
      <alignment vertical="center"/>
    </xf>
    <xf numFmtId="0" fontId="23" fillId="0" borderId="12" xfId="0" applyFont="1" applyFill="1" applyBorder="1" applyAlignment="1">
      <alignment vertical="center"/>
    </xf>
    <xf numFmtId="0" fontId="55" fillId="0" borderId="5" xfId="0" applyFont="1" applyFill="1" applyBorder="1" applyAlignment="1">
      <alignment vertical="center" wrapText="1"/>
    </xf>
    <xf numFmtId="0" fontId="23" fillId="0" borderId="7" xfId="0" applyFont="1" applyFill="1" applyBorder="1" applyAlignment="1">
      <alignment horizontal="justify" vertical="center"/>
    </xf>
    <xf numFmtId="0" fontId="54" fillId="0" borderId="6"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3" fillId="0" borderId="12" xfId="0" applyFont="1" applyFill="1" applyBorder="1" applyAlignment="1">
      <alignment horizontal="left" vertical="center"/>
    </xf>
    <xf numFmtId="0" fontId="21" fillId="0" borderId="5" xfId="0" applyFont="1" applyFill="1" applyBorder="1" applyAlignment="1">
      <alignment horizontal="left" vertical="center" wrapText="1"/>
    </xf>
    <xf numFmtId="0" fontId="21" fillId="0" borderId="16" xfId="0" applyFont="1" applyFill="1" applyBorder="1" applyAlignment="1">
      <alignment horizontal="left" vertical="center" wrapText="1"/>
    </xf>
    <xf numFmtId="0" fontId="54" fillId="0" borderId="7" xfId="0" applyFont="1" applyFill="1" applyBorder="1" applyAlignment="1">
      <alignment horizontal="left" vertical="center" wrapText="1"/>
    </xf>
    <xf numFmtId="0" fontId="54" fillId="0" borderId="5" xfId="0" applyFont="1" applyFill="1" applyBorder="1" applyAlignment="1">
      <alignment horizontal="center" vertical="center" wrapText="1"/>
    </xf>
    <xf numFmtId="0" fontId="54" fillId="0" borderId="6" xfId="0" applyFont="1" applyFill="1" applyBorder="1" applyAlignment="1">
      <alignment horizontal="center" vertical="center" wrapText="1"/>
    </xf>
    <xf numFmtId="0" fontId="54" fillId="0" borderId="7" xfId="0" applyFont="1" applyFill="1" applyBorder="1" applyAlignment="1">
      <alignment horizontal="center" vertical="center" wrapText="1"/>
    </xf>
    <xf numFmtId="0" fontId="21" fillId="0" borderId="5" xfId="0" applyFont="1" applyFill="1" applyBorder="1" applyAlignment="1">
      <alignment horizontal="left" vertical="center" shrinkToFit="1"/>
    </xf>
    <xf numFmtId="0" fontId="21" fillId="0" borderId="16" xfId="0" applyFont="1" applyFill="1" applyBorder="1" applyAlignment="1">
      <alignment horizontal="left" vertical="center" shrinkToFit="1"/>
    </xf>
    <xf numFmtId="0" fontId="20" fillId="0" borderId="3" xfId="0" applyFont="1" applyFill="1" applyBorder="1" applyAlignment="1">
      <alignment horizontal="center" vertical="center"/>
    </xf>
    <xf numFmtId="0" fontId="25" fillId="0" borderId="8" xfId="0" applyFont="1" applyFill="1" applyBorder="1" applyAlignment="1">
      <alignment horizontal="center" vertical="center" wrapText="1"/>
    </xf>
    <xf numFmtId="0" fontId="23" fillId="0" borderId="2" xfId="0" applyFont="1" applyFill="1" applyBorder="1" applyAlignment="1">
      <alignment vertical="center"/>
    </xf>
    <xf numFmtId="0" fontId="23" fillId="0" borderId="9" xfId="0" applyFont="1" applyFill="1" applyBorder="1" applyAlignment="1">
      <alignment vertical="center"/>
    </xf>
    <xf numFmtId="14" fontId="25" fillId="0" borderId="19" xfId="0" applyNumberFormat="1" applyFont="1" applyFill="1" applyBorder="1" applyAlignment="1">
      <alignment horizontal="center" vertical="center" wrapText="1"/>
    </xf>
    <xf numFmtId="14" fontId="25" fillId="0" borderId="20" xfId="0" applyNumberFormat="1" applyFont="1" applyFill="1" applyBorder="1" applyAlignment="1">
      <alignment horizontal="center" vertical="center" wrapText="1"/>
    </xf>
    <xf numFmtId="14" fontId="25" fillId="0" borderId="21" xfId="0" applyNumberFormat="1"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0" fillId="0" borderId="19" xfId="0" applyFont="1" applyFill="1" applyBorder="1" applyAlignment="1">
      <alignment horizontal="left" vertical="center"/>
    </xf>
    <xf numFmtId="0" fontId="54" fillId="0" borderId="16" xfId="0" applyFont="1" applyFill="1" applyBorder="1" applyAlignment="1">
      <alignment horizontal="left" vertical="center"/>
    </xf>
    <xf numFmtId="0" fontId="20" fillId="0" borderId="16" xfId="0" applyFont="1" applyFill="1" applyBorder="1" applyAlignment="1">
      <alignment horizontal="left" vertical="center"/>
    </xf>
    <xf numFmtId="0" fontId="21" fillId="0" borderId="18"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21" fillId="0" borderId="27"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28" fillId="0" borderId="26" xfId="0" applyFont="1" applyFill="1" applyBorder="1" applyAlignment="1">
      <alignment horizontal="left" vertical="center" wrapText="1"/>
    </xf>
    <xf numFmtId="0" fontId="28" fillId="0" borderId="27" xfId="0" applyFont="1" applyFill="1" applyBorder="1" applyAlignment="1">
      <alignment horizontal="left" vertical="center" wrapText="1"/>
    </xf>
    <xf numFmtId="0" fontId="56" fillId="0" borderId="61" xfId="0" applyFont="1" applyFill="1" applyBorder="1" applyAlignment="1">
      <alignment horizontal="left" vertical="center" wrapText="1"/>
    </xf>
    <xf numFmtId="0" fontId="56" fillId="0" borderId="62" xfId="0" applyFont="1" applyFill="1" applyBorder="1" applyAlignment="1">
      <alignment horizontal="left" vertical="center" wrapText="1"/>
    </xf>
    <xf numFmtId="0" fontId="56" fillId="0" borderId="63" xfId="0" applyFont="1" applyFill="1" applyBorder="1" applyAlignment="1">
      <alignment horizontal="left" vertical="center" wrapText="1"/>
    </xf>
    <xf numFmtId="0" fontId="28" fillId="0" borderId="61"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0" fillId="0" borderId="13" xfId="0" applyFont="1" applyFill="1" applyBorder="1" applyAlignment="1">
      <alignment horizontal="left" vertical="center" wrapText="1"/>
    </xf>
    <xf numFmtId="49" fontId="55" fillId="0" borderId="21" xfId="0" applyNumberFormat="1" applyFont="1" applyFill="1" applyBorder="1" applyAlignment="1">
      <alignment horizontal="left" vertical="center" wrapText="1"/>
    </xf>
    <xf numFmtId="49" fontId="15" fillId="0" borderId="19" xfId="1" applyNumberFormat="1" applyFill="1" applyBorder="1" applyAlignment="1">
      <alignment horizontal="left" vertical="center" wrapText="1"/>
    </xf>
    <xf numFmtId="49" fontId="15" fillId="0" borderId="21" xfId="1" applyNumberFormat="1" applyFill="1" applyBorder="1" applyAlignment="1">
      <alignment horizontal="left" vertical="center" wrapText="1"/>
    </xf>
    <xf numFmtId="0" fontId="52" fillId="0" borderId="8" xfId="0" applyFont="1" applyFill="1" applyBorder="1" applyAlignment="1">
      <alignment horizontal="center" vertical="top"/>
    </xf>
    <xf numFmtId="0" fontId="6" fillId="0" borderId="2" xfId="0" applyFont="1" applyFill="1" applyBorder="1"/>
    <xf numFmtId="0" fontId="6" fillId="0" borderId="9" xfId="0" applyFont="1" applyFill="1" applyBorder="1"/>
    <xf numFmtId="0" fontId="52" fillId="0" borderId="6" xfId="0" applyFont="1" applyBorder="1" applyAlignment="1">
      <alignment horizontal="left" vertical="center" wrapText="1"/>
    </xf>
    <xf numFmtId="17" fontId="13" fillId="0" borderId="8" xfId="0" applyNumberFormat="1" applyFont="1" applyBorder="1" applyAlignment="1">
      <alignment horizontal="center" vertical="center" wrapText="1"/>
    </xf>
    <xf numFmtId="0" fontId="13" fillId="9" borderId="8" xfId="0" applyFont="1" applyFill="1" applyBorder="1" applyAlignment="1">
      <alignment horizontal="center" vertical="center" wrapText="1"/>
    </xf>
    <xf numFmtId="0" fontId="13" fillId="12" borderId="8" xfId="0" applyFont="1" applyFill="1" applyBorder="1" applyAlignment="1">
      <alignment horizontal="center" vertical="center" wrapText="1"/>
    </xf>
    <xf numFmtId="0" fontId="6" fillId="12" borderId="2" xfId="0" applyFont="1" applyFill="1" applyBorder="1"/>
    <xf numFmtId="0" fontId="6" fillId="12" borderId="9" xfId="0" applyFont="1" applyFill="1" applyBorder="1"/>
    <xf numFmtId="0" fontId="13" fillId="0" borderId="6" xfId="0" applyFont="1" applyBorder="1" applyAlignment="1">
      <alignment horizontal="left" vertical="center" wrapText="1"/>
    </xf>
    <xf numFmtId="0" fontId="15" fillId="0" borderId="6" xfId="1" applyBorder="1" applyAlignment="1">
      <alignment horizontal="left" vertical="center" wrapText="1"/>
    </xf>
    <xf numFmtId="3" fontId="52" fillId="0" borderId="6" xfId="0" applyNumberFormat="1" applyFont="1" applyBorder="1" applyAlignment="1">
      <alignment horizontal="left" vertical="center" wrapText="1"/>
    </xf>
    <xf numFmtId="0" fontId="13" fillId="0" borderId="8" xfId="0" applyFont="1" applyFill="1" applyBorder="1" applyAlignment="1">
      <alignment horizontal="center" vertical="top"/>
    </xf>
    <xf numFmtId="172" fontId="52" fillId="0" borderId="6" xfId="0" applyNumberFormat="1" applyFont="1" applyBorder="1" applyAlignment="1">
      <alignment horizontal="left" vertical="center" wrapText="1"/>
    </xf>
    <xf numFmtId="172" fontId="6" fillId="0" borderId="7" xfId="0" applyNumberFormat="1" applyFont="1" applyBorder="1"/>
    <xf numFmtId="0" fontId="52" fillId="0" borderId="8" xfId="0" applyFont="1" applyBorder="1" applyAlignment="1">
      <alignment horizontal="center" vertical="top"/>
    </xf>
    <xf numFmtId="15" fontId="13" fillId="0" borderId="8" xfId="0" applyNumberFormat="1" applyFont="1" applyBorder="1" applyAlignment="1">
      <alignment horizontal="center" vertical="center" wrapText="1"/>
    </xf>
    <xf numFmtId="0" fontId="13" fillId="0" borderId="8" xfId="0" applyFont="1" applyBorder="1" applyAlignment="1">
      <alignment horizontal="center" vertical="top"/>
    </xf>
    <xf numFmtId="15" fontId="52" fillId="0" borderId="8" xfId="0" applyNumberFormat="1" applyFont="1" applyBorder="1" applyAlignment="1">
      <alignment horizontal="center" vertical="center" wrapText="1"/>
    </xf>
    <xf numFmtId="164" fontId="13" fillId="9" borderId="8" xfId="2" applyFont="1" applyFill="1" applyBorder="1" applyAlignment="1">
      <alignment horizontal="center" vertical="center" wrapText="1"/>
    </xf>
    <xf numFmtId="164" fontId="6" fillId="0" borderId="2" xfId="2" applyFont="1" applyBorder="1"/>
    <xf numFmtId="164" fontId="6" fillId="0" borderId="9" xfId="2" applyFont="1" applyBorder="1"/>
    <xf numFmtId="0" fontId="13" fillId="11" borderId="8" xfId="0" applyFont="1" applyFill="1" applyBorder="1" applyAlignment="1">
      <alignment horizontal="center" vertical="center" wrapText="1"/>
    </xf>
    <xf numFmtId="0" fontId="6" fillId="11" borderId="2" xfId="0" applyFont="1" applyFill="1" applyBorder="1"/>
    <xf numFmtId="0" fontId="6" fillId="11" borderId="9" xfId="0" applyFont="1" applyFill="1" applyBorder="1"/>
    <xf numFmtId="0" fontId="12" fillId="0" borderId="5" xfId="0" applyFont="1" applyBorder="1" applyAlignment="1">
      <alignment horizontal="center" vertical="center" wrapText="1"/>
    </xf>
    <xf numFmtId="0" fontId="12" fillId="3" borderId="5" xfId="0" applyFont="1" applyFill="1" applyBorder="1" applyAlignment="1">
      <alignment horizontal="left" vertical="center" wrapText="1"/>
    </xf>
    <xf numFmtId="0" fontId="12" fillId="7" borderId="5" xfId="0" applyFont="1" applyFill="1" applyBorder="1" applyAlignment="1">
      <alignment horizontal="left" vertical="center" wrapText="1"/>
    </xf>
    <xf numFmtId="0" fontId="12" fillId="4" borderId="5"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13" fillId="0" borderId="6" xfId="0" applyFont="1" applyBorder="1" applyAlignment="1">
      <alignment horizontal="center" vertical="center" wrapText="1"/>
    </xf>
    <xf numFmtId="0" fontId="15" fillId="12" borderId="6" xfId="1" applyFill="1" applyBorder="1" applyAlignment="1">
      <alignment horizontal="left" vertical="center" wrapText="1"/>
    </xf>
    <xf numFmtId="0" fontId="6" fillId="12" borderId="7" xfId="0" applyFont="1" applyFill="1" applyBorder="1"/>
    <xf numFmtId="0" fontId="53" fillId="0" borderId="6" xfId="1" applyFont="1" applyBorder="1" applyAlignment="1">
      <alignment horizontal="left" vertical="center" wrapText="1"/>
    </xf>
    <xf numFmtId="0" fontId="6" fillId="0" borderId="7" xfId="0" applyFont="1" applyBorder="1" applyAlignment="1">
      <alignment horizontal="left"/>
    </xf>
    <xf numFmtId="0" fontId="13" fillId="0" borderId="6" xfId="0" applyFont="1" applyBorder="1" applyAlignment="1">
      <alignment horizontal="justify" vertical="center" wrapText="1"/>
    </xf>
    <xf numFmtId="0" fontId="6" fillId="0" borderId="7" xfId="0" applyFont="1" applyBorder="1" applyAlignment="1">
      <alignment horizontal="justify"/>
    </xf>
    <xf numFmtId="0" fontId="13" fillId="12" borderId="6" xfId="0" applyFont="1" applyFill="1" applyBorder="1" applyAlignment="1">
      <alignment horizontal="left" vertical="center" wrapText="1"/>
    </xf>
    <xf numFmtId="0" fontId="21" fillId="0" borderId="6" xfId="0" applyFont="1" applyBorder="1" applyAlignment="1">
      <alignment horizontal="left" vertical="center"/>
    </xf>
    <xf numFmtId="0" fontId="6" fillId="0" borderId="7" xfId="0" applyFont="1" applyBorder="1" applyAlignment="1">
      <alignment vertical="center"/>
    </xf>
    <xf numFmtId="0" fontId="13" fillId="0" borderId="6" xfId="0" applyFont="1" applyBorder="1" applyAlignment="1">
      <alignment horizontal="left" vertical="center"/>
    </xf>
    <xf numFmtId="0" fontId="21" fillId="0" borderId="6" xfId="0" applyFont="1" applyBorder="1" applyAlignment="1">
      <alignment horizontal="left"/>
    </xf>
    <xf numFmtId="0" fontId="15" fillId="0" borderId="6" xfId="1" applyFill="1" applyBorder="1" applyAlignment="1">
      <alignment horizontal="left" vertical="center" wrapText="1"/>
    </xf>
    <xf numFmtId="0" fontId="6" fillId="0" borderId="7" xfId="0" applyFont="1" applyFill="1" applyBorder="1"/>
    <xf numFmtId="0" fontId="52" fillId="0" borderId="6"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2" fillId="10" borderId="5"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3" fillId="0" borderId="8" xfId="0" quotePrefix="1" applyFont="1" applyBorder="1" applyAlignment="1">
      <alignment horizontal="center" vertical="center" wrapText="1"/>
    </xf>
    <xf numFmtId="0" fontId="14" fillId="0" borderId="8" xfId="0" applyFont="1" applyBorder="1" applyAlignment="1">
      <alignment horizontal="center" vertical="center"/>
    </xf>
    <xf numFmtId="0" fontId="13" fillId="9" borderId="8" xfId="0" applyFont="1" applyFill="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xf>
    <xf numFmtId="0" fontId="12" fillId="0" borderId="10" xfId="0" applyFont="1" applyBorder="1" applyAlignment="1">
      <alignment horizontal="left" vertical="top" wrapText="1"/>
    </xf>
    <xf numFmtId="0" fontId="12" fillId="0" borderId="5" xfId="0" applyFont="1" applyBorder="1" applyAlignment="1">
      <alignment horizontal="left" vertical="top" wrapText="1"/>
    </xf>
    <xf numFmtId="0" fontId="6" fillId="0" borderId="6" xfId="0" applyFont="1" applyBorder="1" applyAlignment="1">
      <alignment vertical="center"/>
    </xf>
    <xf numFmtId="0" fontId="12" fillId="0" borderId="3" xfId="0" applyFont="1" applyBorder="1" applyAlignment="1">
      <alignment horizontal="left" vertical="top" wrapText="1"/>
    </xf>
    <xf numFmtId="0" fontId="12" fillId="0" borderId="3" xfId="0" applyFont="1" applyBorder="1" applyAlignment="1">
      <alignment horizontal="left" vertical="center" wrapText="1"/>
    </xf>
    <xf numFmtId="0" fontId="12" fillId="0" borderId="3" xfId="0" applyFont="1" applyFill="1" applyBorder="1" applyAlignment="1">
      <alignment horizontal="left" vertical="center" wrapText="1"/>
    </xf>
    <xf numFmtId="0" fontId="6" fillId="0" borderId="1" xfId="0" applyFont="1" applyFill="1" applyBorder="1"/>
    <xf numFmtId="0" fontId="6" fillId="0" borderId="12" xfId="0" applyFont="1" applyFill="1" applyBorder="1"/>
    <xf numFmtId="0" fontId="13" fillId="0" borderId="5" xfId="0" applyFont="1" applyFill="1" applyBorder="1" applyAlignment="1">
      <alignment horizontal="left" vertical="center" wrapText="1"/>
    </xf>
    <xf numFmtId="0" fontId="6" fillId="0" borderId="6" xfId="0" applyFont="1" applyFill="1" applyBorder="1"/>
    <xf numFmtId="0" fontId="61" fillId="0" borderId="6"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13" fillId="0" borderId="0" xfId="0" quotePrefix="1" applyFont="1" applyAlignment="1">
      <alignment horizontal="left" vertical="center"/>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2" fillId="0" borderId="0" xfId="0" applyFont="1" applyAlignment="1">
      <alignment horizontal="center"/>
    </xf>
    <xf numFmtId="0" fontId="2" fillId="0" borderId="0" xfId="0" applyFont="1" applyAlignment="1">
      <alignment horizontal="left"/>
    </xf>
    <xf numFmtId="0" fontId="5" fillId="0" borderId="3" xfId="0" applyFont="1" applyBorder="1" applyAlignment="1">
      <alignment horizontal="center" vertical="center"/>
    </xf>
    <xf numFmtId="0" fontId="5" fillId="0" borderId="2" xfId="0" applyFont="1" applyBorder="1" applyAlignment="1">
      <alignment horizontal="center" vertical="top" wrapText="1"/>
    </xf>
    <xf numFmtId="0" fontId="3" fillId="0" borderId="5" xfId="0" applyFont="1" applyBorder="1" applyAlignment="1">
      <alignment horizontal="left"/>
    </xf>
    <xf numFmtId="0" fontId="5" fillId="2" borderId="5" xfId="0" applyFont="1" applyFill="1" applyBorder="1" applyAlignment="1">
      <alignment horizontal="left"/>
    </xf>
    <xf numFmtId="0" fontId="3" fillId="2" borderId="5" xfId="0" quotePrefix="1" applyFont="1" applyFill="1" applyBorder="1" applyAlignment="1">
      <alignment horizontal="left"/>
    </xf>
    <xf numFmtId="0" fontId="3" fillId="2" borderId="5" xfId="0" applyFont="1" applyFill="1" applyBorder="1" applyAlignment="1">
      <alignment horizontal="left"/>
    </xf>
    <xf numFmtId="0" fontId="5" fillId="0" borderId="5" xfId="0" applyFont="1" applyBorder="1" applyAlignment="1">
      <alignment horizontal="left"/>
    </xf>
    <xf numFmtId="0" fontId="5" fillId="0" borderId="8" xfId="0" applyFont="1" applyBorder="1" applyAlignment="1">
      <alignment horizontal="center" vertical="center" wrapText="1"/>
    </xf>
    <xf numFmtId="0" fontId="5" fillId="0" borderId="10" xfId="0" applyFont="1" applyBorder="1" applyAlignment="1">
      <alignment horizontal="left" vertical="center" wrapText="1"/>
    </xf>
    <xf numFmtId="0" fontId="3" fillId="0" borderId="10" xfId="0" applyFont="1" applyBorder="1" applyAlignment="1">
      <alignment horizontal="left" vertical="top" wrapText="1"/>
    </xf>
    <xf numFmtId="0" fontId="3" fillId="0" borderId="14" xfId="0" applyFont="1" applyBorder="1" applyAlignment="1">
      <alignment horizontal="left" wrapText="1"/>
    </xf>
    <xf numFmtId="0" fontId="3" fillId="0" borderId="14" xfId="0" applyFont="1" applyBorder="1" applyAlignment="1">
      <alignment horizontal="center" wrapText="1"/>
    </xf>
    <xf numFmtId="0" fontId="5" fillId="0" borderId="14" xfId="0" applyFont="1" applyBorder="1" applyAlignment="1">
      <alignment wrapText="1"/>
    </xf>
    <xf numFmtId="0" fontId="5" fillId="0" borderId="5" xfId="0" applyFont="1" applyBorder="1" applyAlignment="1">
      <alignment vertical="top" wrapText="1"/>
    </xf>
    <xf numFmtId="0" fontId="3"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wrapText="1"/>
    </xf>
    <xf numFmtId="0" fontId="5" fillId="0" borderId="11" xfId="0" applyFont="1" applyBorder="1" applyAlignment="1">
      <alignment horizontal="center" vertical="center" wrapText="1"/>
    </xf>
    <xf numFmtId="0" fontId="4" fillId="0" borderId="14" xfId="0" quotePrefix="1" applyFont="1" applyBorder="1"/>
    <xf numFmtId="0" fontId="3" fillId="0" borderId="14" xfId="0" applyFont="1" applyBorder="1" applyAlignment="1">
      <alignment horizontal="left" vertical="top" wrapText="1"/>
    </xf>
    <xf numFmtId="0" fontId="1" fillId="0" borderId="14" xfId="0" applyFont="1" applyBorder="1" applyAlignment="1">
      <alignment horizontal="left"/>
    </xf>
    <xf numFmtId="0" fontId="5" fillId="0" borderId="13" xfId="0" applyFont="1" applyBorder="1" applyAlignment="1">
      <alignment horizontal="center" vertical="center" wrapText="1"/>
    </xf>
    <xf numFmtId="0" fontId="5" fillId="0" borderId="0" xfId="0" applyFont="1" applyAlignment="1">
      <alignment horizontal="center" wrapText="1"/>
    </xf>
    <xf numFmtId="0" fontId="5" fillId="0" borderId="14" xfId="0" applyFont="1" applyBorder="1" applyAlignment="1">
      <alignment horizontal="center" wrapText="1"/>
    </xf>
    <xf numFmtId="0" fontId="3" fillId="0" borderId="8" xfId="0" applyFont="1" applyBorder="1" applyAlignment="1">
      <alignment horizontal="center" vertical="top" wrapText="1"/>
    </xf>
    <xf numFmtId="0" fontId="5" fillId="0" borderId="5" xfId="0" applyFont="1" applyBorder="1" applyAlignment="1">
      <alignment horizontal="center" vertical="center" wrapText="1"/>
    </xf>
    <xf numFmtId="0" fontId="3" fillId="0" borderId="3" xfId="0" applyFont="1" applyBorder="1" applyAlignment="1">
      <alignment horizontal="left" vertical="top" wrapText="1"/>
    </xf>
    <xf numFmtId="0" fontId="5" fillId="0" borderId="10" xfId="0" applyFont="1" applyBorder="1" applyAlignment="1">
      <alignment horizontal="center" vertical="center" wrapText="1"/>
    </xf>
    <xf numFmtId="0" fontId="5" fillId="0" borderId="8" xfId="0" applyFont="1" applyBorder="1" applyAlignment="1">
      <alignment horizontal="center" vertical="top" wrapText="1"/>
    </xf>
    <xf numFmtId="0" fontId="3" fillId="0" borderId="3" xfId="0" applyFont="1" applyBorder="1" applyAlignment="1">
      <alignment horizontal="center" wrapText="1"/>
    </xf>
    <xf numFmtId="0" fontId="4" fillId="0" borderId="14" xfId="0" applyFont="1" applyBorder="1" applyAlignment="1">
      <alignment horizontal="left"/>
    </xf>
    <xf numFmtId="0" fontId="4" fillId="0" borderId="14" xfId="0" applyFont="1" applyBorder="1"/>
    <xf numFmtId="0" fontId="14" fillId="13" borderId="2" xfId="0" applyFont="1" applyFill="1" applyBorder="1" applyAlignment="1">
      <alignment horizontal="center" vertical="top" wrapText="1"/>
    </xf>
    <xf numFmtId="0" fontId="13" fillId="14" borderId="2" xfId="0" applyFont="1" applyFill="1" applyBorder="1" applyAlignment="1">
      <alignment horizontal="center" vertical="center" wrapText="1"/>
    </xf>
    <xf numFmtId="0" fontId="13" fillId="14" borderId="2" xfId="0" applyFont="1" applyFill="1" applyBorder="1" applyAlignment="1">
      <alignment vertical="center" wrapText="1"/>
    </xf>
    <xf numFmtId="49" fontId="13" fillId="14" borderId="2" xfId="0" applyNumberFormat="1" applyFont="1" applyFill="1" applyBorder="1" applyAlignment="1">
      <alignment horizontal="center" vertical="center"/>
    </xf>
    <xf numFmtId="0" fontId="13" fillId="14" borderId="5" xfId="0" applyFont="1" applyFill="1" applyBorder="1" applyAlignment="1">
      <alignment horizontal="left" vertical="center" wrapText="1"/>
    </xf>
    <xf numFmtId="0" fontId="13" fillId="14" borderId="6" xfId="0" applyFont="1" applyFill="1" applyBorder="1" applyAlignment="1">
      <alignment horizontal="left" vertical="center" wrapText="1"/>
    </xf>
    <xf numFmtId="0" fontId="13" fillId="14" borderId="6" xfId="0" applyFont="1" applyFill="1" applyBorder="1" applyAlignment="1">
      <alignment horizontal="left" vertical="center" wrapText="1"/>
    </xf>
    <xf numFmtId="0" fontId="6" fillId="14" borderId="7" xfId="0" applyFont="1" applyFill="1" applyBorder="1"/>
    <xf numFmtId="0" fontId="13" fillId="14" borderId="4" xfId="0" applyFont="1" applyFill="1" applyBorder="1" applyAlignment="1">
      <alignment vertical="center"/>
    </xf>
    <xf numFmtId="0" fontId="21" fillId="14" borderId="0" xfId="0" applyFont="1" applyFill="1"/>
    <xf numFmtId="0" fontId="0" fillId="14" borderId="0" xfId="0" applyFont="1" applyFill="1" applyAlignment="1"/>
    <xf numFmtId="0" fontId="52" fillId="14" borderId="6" xfId="0" applyFont="1" applyFill="1" applyBorder="1" applyAlignment="1">
      <alignment horizontal="left" vertical="center" wrapText="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361950</xdr:colOff>
          <xdr:row>0</xdr:row>
          <xdr:rowOff>57150</xdr:rowOff>
        </xdr:from>
        <xdr:to>
          <xdr:col>7</xdr:col>
          <xdr:colOff>355600</xdr:colOff>
          <xdr:row>4</xdr:row>
          <xdr:rowOff>0</xdr:rowOff>
        </xdr:to>
        <xdr:sp macro="" textlink="">
          <xdr:nvSpPr>
            <xdr:cNvPr id="1025" name="Object 1" descr="rId1" hidden="1">
              <a:extLst>
                <a:ext uri="{63B3BB69-23CF-44E3-9099-C40C66FF867C}">
                  <a14:compatExt spid="_x0000_s1025"/>
                </a:ext>
                <a:ext uri="{FF2B5EF4-FFF2-40B4-BE49-F238E27FC236}">
                  <a16:creationId xmlns:a16="http://schemas.microsoft.com/office/drawing/2014/main" id="{00000000-0008-0000-0700-000001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rna/AppData/Local/Temp/Rar$DIa0.631/DUPAK%20Pak%20Fauz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K"/>
      <sheetName val="DUPAK"/>
      <sheetName val="PENDIDIKAN"/>
      <sheetName val="PENELITIAN"/>
      <sheetName val="PENGABDIAN"/>
      <sheetName val="PENUNJANG"/>
      <sheetName val="Resume Sidang TPJA Fakultas"/>
      <sheetName val="Sheet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file/d/10f7ptZS3AAVOodd47KWTSRRuZValW47q/view?usp=sharing" TargetMode="External"/><Relationship Id="rId3" Type="http://schemas.openxmlformats.org/officeDocument/2006/relationships/hyperlink" Target="https://drive.google.com/file/d/1o-KNqJ9NVMgVLnP52v7uGhw_jNCtCOrk/view?usp=sharing" TargetMode="External"/><Relationship Id="rId7" Type="http://schemas.openxmlformats.org/officeDocument/2006/relationships/hyperlink" Target="https://drive.google.com/file/d/1b3c1oC8mp2aX3aFyj_v7rnkQdnqOrOf-/view?usp=sharing" TargetMode="External"/><Relationship Id="rId2" Type="http://schemas.openxmlformats.org/officeDocument/2006/relationships/hyperlink" Target="https://drive.google.com/file/d/1c_5BNDNdcKx1-zMdY1lZHwtSH6uYq2lJ/view?usp=sharing" TargetMode="External"/><Relationship Id="rId1" Type="http://schemas.openxmlformats.org/officeDocument/2006/relationships/hyperlink" Target="https://drive.google.com/file/d/18OtLDfYkuvvbOEHzlgFb1_A4dVVKjLAk/view?usp=sharing" TargetMode="External"/><Relationship Id="rId6" Type="http://schemas.openxmlformats.org/officeDocument/2006/relationships/hyperlink" Target="https://drive.google.com/file/d/1w5hk6soSXZmhWSFUOLSqT6-AEjRPgNUm/view?usp=sharing" TargetMode="External"/><Relationship Id="rId11" Type="http://schemas.openxmlformats.org/officeDocument/2006/relationships/hyperlink" Target="https://drive.google.com/file/d/1bJRrWxL7H3w7g1_Xl7oNt9UWthKvHa5Z/view?usp=sharing" TargetMode="External"/><Relationship Id="rId5" Type="http://schemas.openxmlformats.org/officeDocument/2006/relationships/hyperlink" Target="https://drive.google.com/file/d/1_HWl_UQFFbEuk-HSYeT5X2klI0fmRvp4/view?usp=sharing" TargetMode="External"/><Relationship Id="rId10" Type="http://schemas.openxmlformats.org/officeDocument/2006/relationships/hyperlink" Target="https://drive.google.com/file/d/1hgqI-Km6uShOI6NbNLSGPc-aaltp_0bL/view?usp=sharing" TargetMode="External"/><Relationship Id="rId4" Type="http://schemas.openxmlformats.org/officeDocument/2006/relationships/hyperlink" Target="https://drive.google.com/file/d/1eSMWMeBPIqJXzoWPerpxnyR4jHzTUZ72/view?usp=sharing" TargetMode="External"/><Relationship Id="rId9" Type="http://schemas.openxmlformats.org/officeDocument/2006/relationships/hyperlink" Target="https://drive.google.com/file/d/1_uFBTRCewntdEnuqPFOFm78cLY3MznvL/view?usp=shari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s://drive.google.com/file/d/1l4tTsOd--oAWtytUPyu1VLactSjim1ya/view?usp=sharing" TargetMode="External"/><Relationship Id="rId21" Type="http://schemas.openxmlformats.org/officeDocument/2006/relationships/hyperlink" Target="https://drive.google.com/file/d/1QMQGZCmeg63HfKbIDES0gUMVjhwqHOXX/view?usp=sharing" TargetMode="External"/><Relationship Id="rId42" Type="http://schemas.openxmlformats.org/officeDocument/2006/relationships/hyperlink" Target="https://drive.google.com/file/d/1RRwea-lP4uEjBXWVLFDmFIo7Qrrt1Idq/view?usp=sharing" TargetMode="External"/><Relationship Id="rId63" Type="http://schemas.openxmlformats.org/officeDocument/2006/relationships/hyperlink" Target="https://drive.google.com/file/d/1RFHDYin95IG2HOo2IXh6khpIZvQtehFe/view?usp=sharing" TargetMode="External"/><Relationship Id="rId84" Type="http://schemas.openxmlformats.org/officeDocument/2006/relationships/hyperlink" Target="https://drive.google.com/file/d/1adUEAeNJROHL1wfmSDET83Hf1WLGiJo7/view?usp=sharing" TargetMode="External"/><Relationship Id="rId138" Type="http://schemas.openxmlformats.org/officeDocument/2006/relationships/hyperlink" Target="https://drive.google.com/file/d/1uz3f9XPh1bFWSdMt3HXoLt7XpZjAb-fK/view?usp=sharing" TargetMode="External"/><Relationship Id="rId159" Type="http://schemas.openxmlformats.org/officeDocument/2006/relationships/hyperlink" Target="https://drive.google.com/file/d/1AEKdR44UrUHiuASPLJFk2ymdAwhP3QNL/view?usp=sharing" TargetMode="External"/><Relationship Id="rId107" Type="http://schemas.openxmlformats.org/officeDocument/2006/relationships/hyperlink" Target="https://drive.google.com/drive/u/0/folders/1Friab1mVm_e6YbzFHljVYxSyV8VC2Qr7" TargetMode="External"/><Relationship Id="rId11" Type="http://schemas.openxmlformats.org/officeDocument/2006/relationships/hyperlink" Target="https://drive.google.com/file/d/1pS5Cdw9AFUROWi2OWiUB_0Uk4zJUf9hS/view?usp=sharing" TargetMode="External"/><Relationship Id="rId32" Type="http://schemas.openxmlformats.org/officeDocument/2006/relationships/hyperlink" Target="https://drive.google.com/file/d/1ra1pWLibxxvYhQ6RPG2RMFnbD42xvlBo/view?usp=sharing" TargetMode="External"/><Relationship Id="rId53" Type="http://schemas.openxmlformats.org/officeDocument/2006/relationships/hyperlink" Target="https://drive.google.com/file/d/14oaBmZVQMcyCSZyB_CoJp7trV2AitgpZ/view?usp=sharing" TargetMode="External"/><Relationship Id="rId74" Type="http://schemas.openxmlformats.org/officeDocument/2006/relationships/hyperlink" Target="https://drive.google.com/file/d/1yyVijHV8p7JkD6G_NTE5XtPmbkTC8Q6x/view?usp=sharing" TargetMode="External"/><Relationship Id="rId128" Type="http://schemas.openxmlformats.org/officeDocument/2006/relationships/hyperlink" Target="https://drive.google.com/file/d/1FHT1svvgGjLjD-bevz3-29OqUW67Pp-N/view?usp=sharing" TargetMode="External"/><Relationship Id="rId149" Type="http://schemas.openxmlformats.org/officeDocument/2006/relationships/hyperlink" Target="http://repo.unand.ac.id/30713/1/SK%20Tim%20Penilai%20Ujian%20Sarjana%20Per%20Juli-Des%202019%20%28Matematika%29.pdf" TargetMode="External"/><Relationship Id="rId5" Type="http://schemas.openxmlformats.org/officeDocument/2006/relationships/hyperlink" Target="https://drive.google.com/file/d/1HJNNjJ-kC5oohj74QZtPa4LArCCBJ2Uq/view?usp=sharing" TargetMode="External"/><Relationship Id="rId95" Type="http://schemas.openxmlformats.org/officeDocument/2006/relationships/hyperlink" Target="https://drive.google.com/file/d/1vKF0dyrzuUp4ae5PO_NwUHpkyvENLW8p/view?usp=sharing" TargetMode="External"/><Relationship Id="rId160" Type="http://schemas.openxmlformats.org/officeDocument/2006/relationships/hyperlink" Target="https://drive.google.com/file/d/16fbJo5xbE-T5xEd3ZkTOVktN1JfE9igN/view?usp=sharing" TargetMode="External"/><Relationship Id="rId22" Type="http://schemas.openxmlformats.org/officeDocument/2006/relationships/hyperlink" Target="https://drive.google.com/file/d/1Sc5VfSzkxZnoptMt8K39mT2adTPcsUpI/view?usp=sharing" TargetMode="External"/><Relationship Id="rId43" Type="http://schemas.openxmlformats.org/officeDocument/2006/relationships/hyperlink" Target="https://drive.google.com/file/d/1qC2wYCFzWmL-tR6XoE1I7jFtWrm_lVo0/view?usp=sharing" TargetMode="External"/><Relationship Id="rId64" Type="http://schemas.openxmlformats.org/officeDocument/2006/relationships/hyperlink" Target="https://drive.google.com/file/d/1NVG2eHpycR6FLGxhCnVBe47MJ-IlKi2-/view?usp=sharing" TargetMode="External"/><Relationship Id="rId118" Type="http://schemas.openxmlformats.org/officeDocument/2006/relationships/hyperlink" Target="https://drive.google.com/file/d/10zVY8bMDKhajCYO2uuZCIcHvhddNs9ZO/view?usp=sharing" TargetMode="External"/><Relationship Id="rId139" Type="http://schemas.openxmlformats.org/officeDocument/2006/relationships/hyperlink" Target="https://drive.google.com/file/d/1cU9uPBnHwj1UNG5QRy5NRy8f_SY7e1JJ/view?usp=sharing" TargetMode="External"/><Relationship Id="rId85" Type="http://schemas.openxmlformats.org/officeDocument/2006/relationships/hyperlink" Target="https://drive.google.com/file/d/1idKFw8Io0ZtBz423RFuF-oW6c0D2Pvfi/view?usp=sharing" TargetMode="External"/><Relationship Id="rId150" Type="http://schemas.openxmlformats.org/officeDocument/2006/relationships/hyperlink" Target="https://drive.google.com/file/d/18N1B83RfK_fbIQ4vSUpVDP6A7MYZ_9Jy/view?usp=sharing" TargetMode="External"/><Relationship Id="rId12" Type="http://schemas.openxmlformats.org/officeDocument/2006/relationships/hyperlink" Target="https://drive.google.com/file/d/1oCoCUq1RM0xaj8eC_eNyX1FG2-PwuO9A/view?usp=sharing" TargetMode="External"/><Relationship Id="rId17" Type="http://schemas.openxmlformats.org/officeDocument/2006/relationships/hyperlink" Target="https://drive.google.com/file/d/1mMv02vjR1aWKctfPOUiAqnnM9YCLM8gU/view?usp=sharing" TargetMode="External"/><Relationship Id="rId33" Type="http://schemas.openxmlformats.org/officeDocument/2006/relationships/hyperlink" Target="https://drive.google.com/file/d/1_My6y-ruaIEBg4md9gq-gDnn24dtP79c/view?usp=sharing" TargetMode="External"/><Relationship Id="rId38" Type="http://schemas.openxmlformats.org/officeDocument/2006/relationships/hyperlink" Target="https://drive.google.com/file/d/1CPU-E1yEMxaGRYRjxM4071ytAioSK-mn/view?usp=sharing" TargetMode="External"/><Relationship Id="rId59" Type="http://schemas.openxmlformats.org/officeDocument/2006/relationships/hyperlink" Target="https://drive.google.com/file/d/1qdKHDZT1KJVOFGwV4HFFfIX2LDMRxNZa/view?usp=sharing" TargetMode="External"/><Relationship Id="rId103" Type="http://schemas.openxmlformats.org/officeDocument/2006/relationships/hyperlink" Target="https://drive.google.com/drive/u/0/folders/1Friab1mVm_e6YbzFHljVYxSyV8VC2Qr7" TargetMode="External"/><Relationship Id="rId108" Type="http://schemas.openxmlformats.org/officeDocument/2006/relationships/hyperlink" Target="https://drive.google.com/drive/u/0/folders/1Friab1mVm_e6YbzFHljVYxSyV8VC2Qr7" TargetMode="External"/><Relationship Id="rId124" Type="http://schemas.openxmlformats.org/officeDocument/2006/relationships/hyperlink" Target="https://drive.google.com/file/d/15myVW_9zdFYN_6aurVLtjzEb8c0_SBq4/view?usp=sharing" TargetMode="External"/><Relationship Id="rId129" Type="http://schemas.openxmlformats.org/officeDocument/2006/relationships/hyperlink" Target="https://drive.google.com/file/d/1YqkNsgutO5wM5fHS3dip3BoMjn7IluzD/view?usp=sharing" TargetMode="External"/><Relationship Id="rId54" Type="http://schemas.openxmlformats.org/officeDocument/2006/relationships/hyperlink" Target="https://drive.google.com/file/d/1jEHSdhVOABChZf0StMxZ81_dGqBhGtC9/view?usp=sharing" TargetMode="External"/><Relationship Id="rId70" Type="http://schemas.openxmlformats.org/officeDocument/2006/relationships/hyperlink" Target="https://drive.google.com/file/d/1AYYWZlAoJbJK0TktofI0DWM6r_MhtooT/view?usp=sharing" TargetMode="External"/><Relationship Id="rId75" Type="http://schemas.openxmlformats.org/officeDocument/2006/relationships/hyperlink" Target="https://drive.google.com/file/d/1-WbBB-xwb5YEdhWIx7E8fEBg04jjfagZ/view?usp=sharing" TargetMode="External"/><Relationship Id="rId91" Type="http://schemas.openxmlformats.org/officeDocument/2006/relationships/hyperlink" Target="https://drive.google.com/file/d/1JL9RJoxAXY1Fcsco_uaIvLPDYzMPWnFS/view?usp=sharing" TargetMode="External"/><Relationship Id="rId96" Type="http://schemas.openxmlformats.org/officeDocument/2006/relationships/hyperlink" Target="https://drive.google.com/file/d/1oWh7BBV0JSmmvWEvevisKUT5DEPp9P0-/view?usp=sharing" TargetMode="External"/><Relationship Id="rId140" Type="http://schemas.openxmlformats.org/officeDocument/2006/relationships/hyperlink" Target="https://drive.google.com/file/d/1YVA2fVL5vskWyXf_eNlR8_L8nWBJw1na/view?usp=sharing" TargetMode="External"/><Relationship Id="rId145" Type="http://schemas.openxmlformats.org/officeDocument/2006/relationships/hyperlink" Target="http://repo.unand.ac.id/47262/1/SK_Penguji_ujianAkhir_S2.pdf" TargetMode="External"/><Relationship Id="rId161" Type="http://schemas.openxmlformats.org/officeDocument/2006/relationships/hyperlink" Target="https://drive.google.com/file/d/1w_Gm7bE-nrNv1L93nG1vbvyVCf4TyCwv/view?usp=sharing" TargetMode="External"/><Relationship Id="rId166" Type="http://schemas.openxmlformats.org/officeDocument/2006/relationships/hyperlink" Target="http://repo.unand.ac.id/47371/1/SK%20Beban%20Tugas%20Genap%202021%202022%20S2%20MTK.pdf" TargetMode="External"/><Relationship Id="rId1" Type="http://schemas.openxmlformats.org/officeDocument/2006/relationships/hyperlink" Target="https://drive.google.com/file/d/1LAOEK6qQu8bIAN8flNdBtQyx5nVHFtF1/view?usp=sharing" TargetMode="External"/><Relationship Id="rId6" Type="http://schemas.openxmlformats.org/officeDocument/2006/relationships/hyperlink" Target="https://drive.google.com/file/d/1vXSO0hcXHaQQolG3lznT6s2vX_OlD9Ka/view?usp=sharing" TargetMode="External"/><Relationship Id="rId23" Type="http://schemas.openxmlformats.org/officeDocument/2006/relationships/hyperlink" Target="https://drive.google.com/file/d/1_Imeqm3WQl-aMIpaFFc8GD0lNWE9BvOG/view?usp=sharing" TargetMode="External"/><Relationship Id="rId28" Type="http://schemas.openxmlformats.org/officeDocument/2006/relationships/hyperlink" Target="https://drive.google.com/file/d/10UdHBsKvfne4EucGiLZXEu80FwBEGUqk/view?usp=sharing" TargetMode="External"/><Relationship Id="rId49" Type="http://schemas.openxmlformats.org/officeDocument/2006/relationships/hyperlink" Target="https://drive.google.com/file/d/1N4Rn6uB7PNl5k3ruInxD88Q45FjmnNV7/view?usp=sharing" TargetMode="External"/><Relationship Id="rId114" Type="http://schemas.openxmlformats.org/officeDocument/2006/relationships/hyperlink" Target="https://drive.google.com/file/d/1dxwm74GBcWS_Of-1Z1rd3r5bdQ5W5SJU/view?usp=sharing" TargetMode="External"/><Relationship Id="rId119" Type="http://schemas.openxmlformats.org/officeDocument/2006/relationships/hyperlink" Target="http://repo.unand.ac.id/30713/1/SK%20Tim%20Penilai%20Ujian%20Sarjana%20Per%20Juli-Des%202019%20%28Matematika%29.pdf" TargetMode="External"/><Relationship Id="rId44" Type="http://schemas.openxmlformats.org/officeDocument/2006/relationships/hyperlink" Target="https://drive.google.com/file/d/19yqAnDdSspTj7EdAeFwv2DgyWaA5DG0M/view?usp=sharing" TargetMode="External"/><Relationship Id="rId60" Type="http://schemas.openxmlformats.org/officeDocument/2006/relationships/hyperlink" Target="https://drive.google.com/file/d/104YiDwm9XDKe9iZxa4zCc2LwRwZMcx9k/view?usp=sharing" TargetMode="External"/><Relationship Id="rId65" Type="http://schemas.openxmlformats.org/officeDocument/2006/relationships/hyperlink" Target="https://drive.google.com/file/d/1Ny0OWUEhsr7g_yWBspAU_A72hXxcM9Bw/view?usp=sharing" TargetMode="External"/><Relationship Id="rId81" Type="http://schemas.openxmlformats.org/officeDocument/2006/relationships/hyperlink" Target="https://drive.google.com/file/d/1n75WHa8X26QZk_fJrGk-R_3vLmYEzDkp/view?usp=sharing" TargetMode="External"/><Relationship Id="rId86" Type="http://schemas.openxmlformats.org/officeDocument/2006/relationships/hyperlink" Target="https://drive.google.com/file/d/1kavUqkob8DqtD9p4h7Aff9g0s2ETeOsu/view?usp=sharing" TargetMode="External"/><Relationship Id="rId130" Type="http://schemas.openxmlformats.org/officeDocument/2006/relationships/hyperlink" Target="https://drive.google.com/file/d/15fWwsOWff-QH-ZyjX3TvizXYqrgaGHXb/view?usp=sharing" TargetMode="External"/><Relationship Id="rId135" Type="http://schemas.openxmlformats.org/officeDocument/2006/relationships/hyperlink" Target="https://drive.google.com/file/d/18rm2YsvS6Q-kj0DsXuWkLmZyWDIQcrmN/view?usp=sharing" TargetMode="External"/><Relationship Id="rId151" Type="http://schemas.openxmlformats.org/officeDocument/2006/relationships/hyperlink" Target="https://drive.google.com/file/d/18N1B83RfK_fbIQ4vSUpVDP6A7MYZ_9Jy/view?usp=sharing" TargetMode="External"/><Relationship Id="rId156" Type="http://schemas.openxmlformats.org/officeDocument/2006/relationships/hyperlink" Target="https://drive.google.com/file/d/1ehvbIXpu2SXKMmDDgJNWDmWm3Z8GKIgW/view?usp=sharing" TargetMode="External"/><Relationship Id="rId13" Type="http://schemas.openxmlformats.org/officeDocument/2006/relationships/hyperlink" Target="https://drive.google.com/file/d/10Q86VAUK9GFihz9TAm5_V0D2L1eEZdb7/view?usp=sharing" TargetMode="External"/><Relationship Id="rId18" Type="http://schemas.openxmlformats.org/officeDocument/2006/relationships/hyperlink" Target="https://drive.google.com/file/d/1W2NPIeeh8x0PfduFnm2hhnTsmXFxUu3U/view?usp=sharing" TargetMode="External"/><Relationship Id="rId39" Type="http://schemas.openxmlformats.org/officeDocument/2006/relationships/hyperlink" Target="https://drive.google.com/file/d/1k5Eknco_LljQqlB0scIycr5zC40G1_uk/view?usp=sharing" TargetMode="External"/><Relationship Id="rId109" Type="http://schemas.openxmlformats.org/officeDocument/2006/relationships/hyperlink" Target="https://drive.google.com/file/d/1RsvSrVq-C4fm9fSGuU7h9TF9p55HyyXH/view?usp=sharing" TargetMode="External"/><Relationship Id="rId34" Type="http://schemas.openxmlformats.org/officeDocument/2006/relationships/hyperlink" Target="https://drive.google.com/file/d/1PEZKcr2EVHJxGNvVOWPv1lrBO_iMIrv7/view?usp=sharing" TargetMode="External"/><Relationship Id="rId50" Type="http://schemas.openxmlformats.org/officeDocument/2006/relationships/hyperlink" Target="https://drive.google.com/file/d/1uQCOsQuP071RHSUUE-Zj3Bulws9Se8z3/view?usp=sharing" TargetMode="External"/><Relationship Id="rId55" Type="http://schemas.openxmlformats.org/officeDocument/2006/relationships/hyperlink" Target="https://drive.google.com/file/d/1DHAyFrVKHFZJOGb-sErR7HDlF_ewHN_U/view?usp=sharing" TargetMode="External"/><Relationship Id="rId76" Type="http://schemas.openxmlformats.org/officeDocument/2006/relationships/hyperlink" Target="https://drive.google.com/file/d/1mCT2gRzNSmyRELYT--yedZFvhNZFQktk/view?usp=sharing" TargetMode="External"/><Relationship Id="rId97" Type="http://schemas.openxmlformats.org/officeDocument/2006/relationships/hyperlink" Target="https://drive.google.com/file/d/1cAWMiWNz7dEq6ZlDryVipdMgNics0tDe/view?usp=sharing" TargetMode="External"/><Relationship Id="rId104" Type="http://schemas.openxmlformats.org/officeDocument/2006/relationships/hyperlink" Target="https://drive.google.com/drive/u/0/folders/1Friab1mVm_e6YbzFHljVYxSyV8VC2Qr7" TargetMode="External"/><Relationship Id="rId120" Type="http://schemas.openxmlformats.org/officeDocument/2006/relationships/hyperlink" Target="http://repo.unand.ac.id/30713/1/SK%20Tim%20Penilai%20Ujian%20Sarjana%20Per%20Juli-Des%202019%20%28Matematika%29.pdf" TargetMode="External"/><Relationship Id="rId125" Type="http://schemas.openxmlformats.org/officeDocument/2006/relationships/hyperlink" Target="https://drive.google.com/file/d/1hOjigiBJ13GdNVvdQ15ALGmtUtW0CX5Y/view?usp=sharing" TargetMode="External"/><Relationship Id="rId141" Type="http://schemas.openxmlformats.org/officeDocument/2006/relationships/hyperlink" Target="http://repo.unand.ac.id/46716/1/SK%20Tim%20Penguji%20Ujian%20Akhir%20Genap%202021-2022.pdf" TargetMode="External"/><Relationship Id="rId146" Type="http://schemas.openxmlformats.org/officeDocument/2006/relationships/hyperlink" Target="https://drive.google.com/file/d/1FCNHpO7TrRLzrNRWlEcYLaVDe4A6spxx/view?usp=sharing" TargetMode="External"/><Relationship Id="rId167" Type="http://schemas.openxmlformats.org/officeDocument/2006/relationships/hyperlink" Target="https://drive.google.com/file/d/1oGWS-5YzN6J_4Xge_1EByNIAIphcdIvS/view?usp=sharing" TargetMode="External"/><Relationship Id="rId7" Type="http://schemas.openxmlformats.org/officeDocument/2006/relationships/hyperlink" Target="https://drive.google.com/file/d/1EOy0B3rjZxLVr9TZiHQx5aF4veErtYVH/view?usp=sharing" TargetMode="External"/><Relationship Id="rId71" Type="http://schemas.openxmlformats.org/officeDocument/2006/relationships/hyperlink" Target="https://drive.google.com/file/d/1AHPuTiVY6iNTMs5NFFCT7u42y-dRAUPp/view?usp=sharing" TargetMode="External"/><Relationship Id="rId92" Type="http://schemas.openxmlformats.org/officeDocument/2006/relationships/hyperlink" Target="https://drive.google.com/file/d/1LzaUlS_xBoGRr9vpJpSZv2cH7O7lfy3p/view?usp=sharing" TargetMode="External"/><Relationship Id="rId162" Type="http://schemas.openxmlformats.org/officeDocument/2006/relationships/hyperlink" Target="https://drive.google.com/file/d/1QepSdffS0PgMTeTiCCstBLGcJ1Z8QgIh/view?usp=sharing" TargetMode="External"/><Relationship Id="rId2" Type="http://schemas.openxmlformats.org/officeDocument/2006/relationships/hyperlink" Target="https://drive.google.com/file/d/172_Z6kLcNGbH4S1pCKPvhRW0-dGHSmB1/view?usp=sharing" TargetMode="External"/><Relationship Id="rId29" Type="http://schemas.openxmlformats.org/officeDocument/2006/relationships/hyperlink" Target="https://drive.google.com/file/d/1wfitPZ_YoetmxSr0qx9ws1utxy5xKhh5/view?usp=sharing" TargetMode="External"/><Relationship Id="rId24" Type="http://schemas.openxmlformats.org/officeDocument/2006/relationships/hyperlink" Target="https://drive.google.com/file/d/15j1KbSm03fDjo9SY9184d08Vh9GXyGFU/view?usp=sharing" TargetMode="External"/><Relationship Id="rId40" Type="http://schemas.openxmlformats.org/officeDocument/2006/relationships/hyperlink" Target="https://drive.google.com/file/d/11UDf6VqLdIbEcuLJhfyxZ9eOJyj4_-vZ/view?usp=sharing" TargetMode="External"/><Relationship Id="rId45" Type="http://schemas.openxmlformats.org/officeDocument/2006/relationships/hyperlink" Target="https://drive.google.com/file/d/1NZEIn3NPJVzIJtQuAzCoB3_9lohObaFL/view?usp=sharing" TargetMode="External"/><Relationship Id="rId66" Type="http://schemas.openxmlformats.org/officeDocument/2006/relationships/hyperlink" Target="https://drive.google.com/file/d/1Ny0OWUEhsr7g_yWBspAU_A72hXxcM9Bw/view?usp=sharing" TargetMode="External"/><Relationship Id="rId87" Type="http://schemas.openxmlformats.org/officeDocument/2006/relationships/hyperlink" Target="https://drive.google.com/file/d/1Vg0l7lhzAYcTzzJwsXi0QPLt22O8wDWX/view?usp=sharing" TargetMode="External"/><Relationship Id="rId110" Type="http://schemas.openxmlformats.org/officeDocument/2006/relationships/hyperlink" Target="https://drive.google.com/file/d/1YmO1eVElMzYZkf-yj-J4JKpEUoErMGFd/view?usp=sharing" TargetMode="External"/><Relationship Id="rId115" Type="http://schemas.openxmlformats.org/officeDocument/2006/relationships/hyperlink" Target="https://drive.google.com/file/d/1UJDINLBBxAopji20AhdTn_EKwlvjpS1W/view?usp=sharing" TargetMode="External"/><Relationship Id="rId131" Type="http://schemas.openxmlformats.org/officeDocument/2006/relationships/hyperlink" Target="https://drive.google.com/file/d/1FCNHpO7TrRLzrNRWlEcYLaVDe4A6spxx/view?usp=sharing" TargetMode="External"/><Relationship Id="rId136" Type="http://schemas.openxmlformats.org/officeDocument/2006/relationships/hyperlink" Target="https://drive.google.com/file/d/19N-flcJEMcGz3FdsK_ES8OPamDYNP3r6/view?usp=sharing" TargetMode="External"/><Relationship Id="rId157" Type="http://schemas.openxmlformats.org/officeDocument/2006/relationships/hyperlink" Target="https://drive.google.com/file/d/1sCBndn9DgmKS9m4s4xiAu8rLd57f6ndz/view?usp=sharing" TargetMode="External"/><Relationship Id="rId61" Type="http://schemas.openxmlformats.org/officeDocument/2006/relationships/hyperlink" Target="https://drive.google.com/file/d/1IAB25GPKkwkiJWx3aBFmcjO8NIlCJYrP/view?usp=sharing" TargetMode="External"/><Relationship Id="rId82" Type="http://schemas.openxmlformats.org/officeDocument/2006/relationships/hyperlink" Target="https://drive.google.com/file/d/1MT0BZpiOc0C7HIHw5OqlQpnhd-tn7-rw/view?usp=sharing" TargetMode="External"/><Relationship Id="rId152" Type="http://schemas.openxmlformats.org/officeDocument/2006/relationships/hyperlink" Target="https://drive.google.com/file/d/1ehvbIXpu2SXKMmDDgJNWDmWm3Z8GKIgW/view?usp=sharing" TargetMode="External"/><Relationship Id="rId19" Type="http://schemas.openxmlformats.org/officeDocument/2006/relationships/hyperlink" Target="https://drive.google.com/file/d/1Ug3Ssv0XCSPMnI5pHYiU9k8kYtG4YFI1/view?usp=sharing" TargetMode="External"/><Relationship Id="rId14" Type="http://schemas.openxmlformats.org/officeDocument/2006/relationships/hyperlink" Target="https://drive.google.com/file/d/1T8F6Tl5255DJF9CKMQK-RbHZJ3e1arue/view?usp=sharing" TargetMode="External"/><Relationship Id="rId30" Type="http://schemas.openxmlformats.org/officeDocument/2006/relationships/hyperlink" Target="https://drive.google.com/file/d/1ITmbsfMwwj2ixPAy6mbpxSBg1HoRNIL5/view?usp=sharing" TargetMode="External"/><Relationship Id="rId35" Type="http://schemas.openxmlformats.org/officeDocument/2006/relationships/hyperlink" Target="https://drive.google.com/file/d/1DarbqHJLorP1ndlRNyeunZY83xg8mbje/view?usp=sharing" TargetMode="External"/><Relationship Id="rId56" Type="http://schemas.openxmlformats.org/officeDocument/2006/relationships/hyperlink" Target="https://drive.google.com/file/d/1-FGQi2Gy8ip6orbgMFia13g6sl3VWYDp/view?usp=sharing" TargetMode="External"/><Relationship Id="rId77" Type="http://schemas.openxmlformats.org/officeDocument/2006/relationships/hyperlink" Target="https://drive.google.com/file/d/1mmExmWfxoqJe9mbW0ovdZ9QFxw5GgeGL/view?usp=sharing" TargetMode="External"/><Relationship Id="rId100" Type="http://schemas.openxmlformats.org/officeDocument/2006/relationships/hyperlink" Target="https://drive.google.com/file/d/1X772GnJeOiHkP0ZsZRuMVbMzLlQalJ7y/view?usp=sharing" TargetMode="External"/><Relationship Id="rId105" Type="http://schemas.openxmlformats.org/officeDocument/2006/relationships/hyperlink" Target="https://drive.google.com/drive/u/0/folders/1Friab1mVm_e6YbzFHljVYxSyV8VC2Qr7" TargetMode="External"/><Relationship Id="rId126" Type="http://schemas.openxmlformats.org/officeDocument/2006/relationships/hyperlink" Target="https://drive.google.com/file/d/1lWZ6V-G5igINLoVeQKlWx6oKgia6SVYR/view?usp=sharing" TargetMode="External"/><Relationship Id="rId147" Type="http://schemas.openxmlformats.org/officeDocument/2006/relationships/hyperlink" Target="https://drive.google.com/file/d/1A1EZVEV5P2v40PCEeDlr339WvDyWbP-f/view?usp=sharing" TargetMode="External"/><Relationship Id="rId168" Type="http://schemas.openxmlformats.org/officeDocument/2006/relationships/printerSettings" Target="../printerSettings/printerSettings3.bin"/><Relationship Id="rId8" Type="http://schemas.openxmlformats.org/officeDocument/2006/relationships/hyperlink" Target="https://drive.google.com/file/d/17FhjBBjB4wig5H8Xjy4QpAAZklu3Z7BO/view?usp=sharing" TargetMode="External"/><Relationship Id="rId51" Type="http://schemas.openxmlformats.org/officeDocument/2006/relationships/hyperlink" Target="https://drive.google.com/file/d/10WRGsbYMNuDP0uZnhuAbTvphln-ctagx/view?usp=sharing" TargetMode="External"/><Relationship Id="rId72" Type="http://schemas.openxmlformats.org/officeDocument/2006/relationships/hyperlink" Target="https://drive.google.com/file/d/1XEfrac4FDczWQEenzO4yKrnJdIMthna8/view?usp=sharing" TargetMode="External"/><Relationship Id="rId93" Type="http://schemas.openxmlformats.org/officeDocument/2006/relationships/hyperlink" Target="https://drive.google.com/file/d/1xTuGJ6lOp1inlEJcm3zC0Pp6qtefAN34/view?usp=sharing" TargetMode="External"/><Relationship Id="rId98" Type="http://schemas.openxmlformats.org/officeDocument/2006/relationships/hyperlink" Target="https://drive.google.com/file/d/1TsCmvF0FX7jFGBUejf-i0mWzhyYG9kqB/view?usp=sharing" TargetMode="External"/><Relationship Id="rId121" Type="http://schemas.openxmlformats.org/officeDocument/2006/relationships/hyperlink" Target="https://drive.google.com/file/d/1HbkFpK7Qpl0fIzvo7uyjssxA8Qcf09iT/view?usp=sharing" TargetMode="External"/><Relationship Id="rId142" Type="http://schemas.openxmlformats.org/officeDocument/2006/relationships/hyperlink" Target="https://drive.google.com/file/d/1P9skERKZ_zu3si4rJYgP-WUiXVLv6aFP/view?usp=sharing" TargetMode="External"/><Relationship Id="rId163" Type="http://schemas.openxmlformats.org/officeDocument/2006/relationships/hyperlink" Target="https://drive.google.com/file/d/1JreCup6ROjGeecpqU5rlgI1xFruEFl3p/view?usp=sharing" TargetMode="External"/><Relationship Id="rId3" Type="http://schemas.openxmlformats.org/officeDocument/2006/relationships/hyperlink" Target="https://drive.google.com/file/d/1tMABkdBw1YZFSwYO3I2ppKxUuHUdd3gc/view?usp=sharing" TargetMode="External"/><Relationship Id="rId25" Type="http://schemas.openxmlformats.org/officeDocument/2006/relationships/hyperlink" Target="https://drive.google.com/file/d/184Y5YZ8LKHOhne_fqlsfTaaXgzxzsy6X/view?usp=sharing" TargetMode="External"/><Relationship Id="rId46" Type="http://schemas.openxmlformats.org/officeDocument/2006/relationships/hyperlink" Target="https://drive.google.com/file/d/1ZN6jmNFY_0saomLx6eder7DoxjH05pP_/view?usp=sharing" TargetMode="External"/><Relationship Id="rId67" Type="http://schemas.openxmlformats.org/officeDocument/2006/relationships/hyperlink" Target="https://drive.google.com/file/d/1ypWJtJ-XDSKdjL7ZSPpaWVkVPXL7JeMy/view?usp=sharing" TargetMode="External"/><Relationship Id="rId116" Type="http://schemas.openxmlformats.org/officeDocument/2006/relationships/hyperlink" Target="https://drive.google.com/file/d/1HH4IHdQaQzqTvkvYioqLh3L5HQhk_dkI/view?usp=sharing" TargetMode="External"/><Relationship Id="rId137" Type="http://schemas.openxmlformats.org/officeDocument/2006/relationships/hyperlink" Target="https://drive.google.com/file/d/1AU05f4_oO_9M7oCaXlRZNFFw5EJPpKJZ/view?usp=sharing" TargetMode="External"/><Relationship Id="rId158" Type="http://schemas.openxmlformats.org/officeDocument/2006/relationships/hyperlink" Target="https://drive.google.com/file/d/1N-nP4Is2ycUcb2zokga9sLXHW0D35S_L/view?usp=sharing" TargetMode="External"/><Relationship Id="rId20" Type="http://schemas.openxmlformats.org/officeDocument/2006/relationships/hyperlink" Target="https://drive.google.com/file/d/1uO83axefSVUJbirl5YJyNuHV94yy1fSw/view?usp=sharing" TargetMode="External"/><Relationship Id="rId41" Type="http://schemas.openxmlformats.org/officeDocument/2006/relationships/hyperlink" Target="https://drive.google.com/file/d/16XeDlY5NI1hBqnHyUB-ILdhuJr6EqydA/view?usp=sharing" TargetMode="External"/><Relationship Id="rId62" Type="http://schemas.openxmlformats.org/officeDocument/2006/relationships/hyperlink" Target="https://drive.google.com/file/d/1ivKoazGsxAl7FZtLShIBkAAKnaorY7WT/view?usp=sharing" TargetMode="External"/><Relationship Id="rId83" Type="http://schemas.openxmlformats.org/officeDocument/2006/relationships/hyperlink" Target="https://drive.google.com/file/d/1MT0BZpiOc0C7HIHw5OqlQpnhd-tn7-rw/view?usp=sharing" TargetMode="External"/><Relationship Id="rId88" Type="http://schemas.openxmlformats.org/officeDocument/2006/relationships/hyperlink" Target="https://drive.google.com/file/d/1wdIhh49wl-Gze76CpqRZY7-lF-yePXTV/view?usp=sharing" TargetMode="External"/><Relationship Id="rId111" Type="http://schemas.openxmlformats.org/officeDocument/2006/relationships/hyperlink" Target="https://drive.google.com/file/d/1A1EZVEV5P2v40PCEeDlr339WvDyWbP-f/view?usp=sharing" TargetMode="External"/><Relationship Id="rId132" Type="http://schemas.openxmlformats.org/officeDocument/2006/relationships/hyperlink" Target="https://drive.google.com/file/d/1Drtv9YkBeFx69h27LWlt-dIz870zgFgP/view?usp=sharing" TargetMode="External"/><Relationship Id="rId153" Type="http://schemas.openxmlformats.org/officeDocument/2006/relationships/hyperlink" Target="https://drive.google.com/file/d/1HbkFpK7Qpl0fIzvo7uyjssxA8Qcf09iT/view?usp=sharing" TargetMode="External"/><Relationship Id="rId15" Type="http://schemas.openxmlformats.org/officeDocument/2006/relationships/hyperlink" Target="https://drive.google.com/file/d/1EvL2jmq85-GT7plWD0_ys2JrhlBFrOUi/view?usp=sharing" TargetMode="External"/><Relationship Id="rId36" Type="http://schemas.openxmlformats.org/officeDocument/2006/relationships/hyperlink" Target="https://drive.google.com/file/d/1zKdFezxRAs1M3Bmh2psyjE5cbE8NKsu2/view?usp=sharing" TargetMode="External"/><Relationship Id="rId57" Type="http://schemas.openxmlformats.org/officeDocument/2006/relationships/hyperlink" Target="https://drive.google.com/file/d/1gu5D-2e9j03I1hrOELfqhp9RTtfYT-dE/view?usp=sharing" TargetMode="External"/><Relationship Id="rId106" Type="http://schemas.openxmlformats.org/officeDocument/2006/relationships/hyperlink" Target="https://drive.google.com/drive/u/0/folders/1Friab1mVm_e6YbzFHljVYxSyV8VC2Qr7" TargetMode="External"/><Relationship Id="rId127" Type="http://schemas.openxmlformats.org/officeDocument/2006/relationships/hyperlink" Target="https://drive.google.com/file/d/1AJ_vV2KN3CRdrqsCpI5oTZBKkCtNyQP9/view?usp=sharing" TargetMode="External"/><Relationship Id="rId10" Type="http://schemas.openxmlformats.org/officeDocument/2006/relationships/hyperlink" Target="https://drive.google.com/file/d/1zBTq_LBMdhKp3Qm02yBva09luT5U4b-J/view?usp=sharing" TargetMode="External"/><Relationship Id="rId31" Type="http://schemas.openxmlformats.org/officeDocument/2006/relationships/hyperlink" Target="https://drive.google.com/file/d/1l79Gvqonqg7o4geLeMp2JNGKje9X_oju/view?usp=sharing" TargetMode="External"/><Relationship Id="rId52" Type="http://schemas.openxmlformats.org/officeDocument/2006/relationships/hyperlink" Target="https://drive.google.com/file/d/1bCwUjXLhiaTnconSu-RdWBZPPNlxFRkJ/view?usp=sharing" TargetMode="External"/><Relationship Id="rId73" Type="http://schemas.openxmlformats.org/officeDocument/2006/relationships/hyperlink" Target="https://drive.google.com/file/d/1MFAaHgaCgct75m7tLwPs8wFIUhxGcUB_/view?usp=sharing" TargetMode="External"/><Relationship Id="rId78" Type="http://schemas.openxmlformats.org/officeDocument/2006/relationships/hyperlink" Target="https://drive.google.com/file/d/1qQOjXmlLY5MGTRWpAIj2fEZW8TaQEo-Z/view?usp=sharing" TargetMode="External"/><Relationship Id="rId94" Type="http://schemas.openxmlformats.org/officeDocument/2006/relationships/hyperlink" Target="https://drive.google.com/file/d/1VfrPxTAjVaJHPit4IE5-0PzAfN8wsghM/view?usp=sharing" TargetMode="External"/><Relationship Id="rId99" Type="http://schemas.openxmlformats.org/officeDocument/2006/relationships/hyperlink" Target="https://drive.google.com/file/d/14Ztqm59M7bYigyQIkXi8rp-imWDvzqrO/view?usp=sharing" TargetMode="External"/><Relationship Id="rId101" Type="http://schemas.openxmlformats.org/officeDocument/2006/relationships/hyperlink" Target="https://drive.google.com/drive/u/0/folders/1Friab1mVm_e6YbzFHljVYxSyV8VC2Qr7" TargetMode="External"/><Relationship Id="rId122" Type="http://schemas.openxmlformats.org/officeDocument/2006/relationships/hyperlink" Target="https://drive.google.com/file/d/1ehvbIXpu2SXKMmDDgJNWDmWm3Z8GKIgW/view?usp=sharing" TargetMode="External"/><Relationship Id="rId143" Type="http://schemas.openxmlformats.org/officeDocument/2006/relationships/hyperlink" Target="http://repo.unand.ac.id/47262/1/SK_Penguji_ujianAkhir_S2.pdf" TargetMode="External"/><Relationship Id="rId148" Type="http://schemas.openxmlformats.org/officeDocument/2006/relationships/hyperlink" Target="https://drive.google.com/file/d/1doNKwO7os9nR-m5aghPpvpTgezh0qUYT/view?usp=sharing" TargetMode="External"/><Relationship Id="rId164" Type="http://schemas.openxmlformats.org/officeDocument/2006/relationships/hyperlink" Target="https://drive.google.com/file/d/1zI7ZY3gEbkhPTJ5bYD9OBa6wQRC55Cje/view?usp=sharing" TargetMode="External"/><Relationship Id="rId4" Type="http://schemas.openxmlformats.org/officeDocument/2006/relationships/hyperlink" Target="https://drive.google.com/file/d/1mTNyGl-I0v-Q6u4Fz0V_SbpVkEshkSVR/view?usp=sharing" TargetMode="External"/><Relationship Id="rId9" Type="http://schemas.openxmlformats.org/officeDocument/2006/relationships/hyperlink" Target="https://drive.google.com/file/d/1m7OAr6wujSSHolp0whmYupcZWbfd5xgE/view?usp=sharing" TargetMode="External"/><Relationship Id="rId26" Type="http://schemas.openxmlformats.org/officeDocument/2006/relationships/hyperlink" Target="https://drive.google.com/file/d/1ly3JUmqLI-mQEUyRGBmRZOXuOWkB65pU/view?usp=sharing" TargetMode="External"/><Relationship Id="rId47" Type="http://schemas.openxmlformats.org/officeDocument/2006/relationships/hyperlink" Target="https://drive.google.com/file/d/1_wKPbLPb0N7iG4JmttS-wCeMS_qRqLmO/view?usp=sharing" TargetMode="External"/><Relationship Id="rId68" Type="http://schemas.openxmlformats.org/officeDocument/2006/relationships/hyperlink" Target="https://drive.google.com/file/d/1unKjSDRK-4Caa6og3QS9wQ2JBCAW2vC2/view?usp=sharing" TargetMode="External"/><Relationship Id="rId89" Type="http://schemas.openxmlformats.org/officeDocument/2006/relationships/hyperlink" Target="https://drive.google.com/file/d/1k4pwSNYw3Jgpd1Q4rxb8dxyzhUsznaFs/view?usp=sharing" TargetMode="External"/><Relationship Id="rId112" Type="http://schemas.openxmlformats.org/officeDocument/2006/relationships/hyperlink" Target="https://drive.google.com/file/d/1PElgdZR3EIbyEcXLgm597QJJuGmBI4Gh/view?usp=sharing" TargetMode="External"/><Relationship Id="rId133" Type="http://schemas.openxmlformats.org/officeDocument/2006/relationships/hyperlink" Target="https://drive.google.com/file/d/1vAlGJ2oLVTbTXza9-5Z2_VMK3nuizKb0/view?usp=sharing" TargetMode="External"/><Relationship Id="rId154" Type="http://schemas.openxmlformats.org/officeDocument/2006/relationships/hyperlink" Target="https://drive.google.com/file/d/1HbkFpK7Qpl0fIzvo7uyjssxA8Qcf09iT/view?usp=sharing" TargetMode="External"/><Relationship Id="rId16" Type="http://schemas.openxmlformats.org/officeDocument/2006/relationships/hyperlink" Target="https://drive.google.com/file/d/1LEDvxgqGAbBix438ce0tKr8qHLFbVPjY/view?usp=sharing" TargetMode="External"/><Relationship Id="rId37" Type="http://schemas.openxmlformats.org/officeDocument/2006/relationships/hyperlink" Target="https://drive.google.com/file/d/1ON2W8gYq48DdyplX9sEQngEgMKXCfarS/view?usp=sharing" TargetMode="External"/><Relationship Id="rId58" Type="http://schemas.openxmlformats.org/officeDocument/2006/relationships/hyperlink" Target="https://drive.google.com/file/d/1SEtytcCTSxvh4j7nYZOfFBvow6D26B3n/view?usp=sharing" TargetMode="External"/><Relationship Id="rId79" Type="http://schemas.openxmlformats.org/officeDocument/2006/relationships/hyperlink" Target="https://drive.google.com/file/d/1rkGN76XYWtdf0OPWwMQboP09F03VcXVh/view?usp=sharing" TargetMode="External"/><Relationship Id="rId102" Type="http://schemas.openxmlformats.org/officeDocument/2006/relationships/hyperlink" Target="https://drive.google.com/drive/u/0/folders/1Friab1mVm_e6YbzFHljVYxSyV8VC2Qr7" TargetMode="External"/><Relationship Id="rId123" Type="http://schemas.openxmlformats.org/officeDocument/2006/relationships/hyperlink" Target="https://drive.google.com/file/d/1ehvbIXpu2SXKMmDDgJNWDmWm3Z8GKIgW/view?usp=sharing" TargetMode="External"/><Relationship Id="rId144" Type="http://schemas.openxmlformats.org/officeDocument/2006/relationships/hyperlink" Target="https://drive.google.com/file/d/1y7Dip-GiYaY8c-deAE7hHfpV6PVM3n18/view?usp=sharing" TargetMode="External"/><Relationship Id="rId90" Type="http://schemas.openxmlformats.org/officeDocument/2006/relationships/hyperlink" Target="https://drive.google.com/file/d/1A1ZrVEeo5Ny3AUEvJjmTLULSzp1hFmug/view?usp=sharing" TargetMode="External"/><Relationship Id="rId165" Type="http://schemas.openxmlformats.org/officeDocument/2006/relationships/hyperlink" Target="http://repo.unand.ac.id/47370/1/SK%20Beban%20Tugas%20Genap%202021%202022%20S1%20MTK.pdf" TargetMode="External"/><Relationship Id="rId27" Type="http://schemas.openxmlformats.org/officeDocument/2006/relationships/hyperlink" Target="https://drive.google.com/file/d/14mztnj0SZdHB_pUCFRwEWvwcIpFuY4pA/view?usp=sharing" TargetMode="External"/><Relationship Id="rId48" Type="http://schemas.openxmlformats.org/officeDocument/2006/relationships/hyperlink" Target="https://drive.google.com/file/d/1dfcJlu2fjlcOn7Tf0sY5v7qL130zqBvt/view?usp=sharing" TargetMode="External"/><Relationship Id="rId69" Type="http://schemas.openxmlformats.org/officeDocument/2006/relationships/hyperlink" Target="https://drive.google.com/file/d/1norlm4mfHqxRUl7HKloStAxj3TpA8mTB/view?usp=sharing" TargetMode="External"/><Relationship Id="rId113" Type="http://schemas.openxmlformats.org/officeDocument/2006/relationships/hyperlink" Target="https://drive.google.com/file/d/1HgNFsZ6-9XUbh6Qwp3idT8cFzcPlQv8b/view?usp=sharing" TargetMode="External"/><Relationship Id="rId134" Type="http://schemas.openxmlformats.org/officeDocument/2006/relationships/hyperlink" Target="https://drive.google.com/file/d/1EtvjTBH_t18FRYXt6-K_9hy4IWfJDZPd/view?usp=sharing" TargetMode="External"/><Relationship Id="rId80" Type="http://schemas.openxmlformats.org/officeDocument/2006/relationships/hyperlink" Target="https://drive.google.com/file/d/1RMdxSviTe_K4Au2mR9kvJUxlBAS4ij1Z/view?usp=sharing" TargetMode="External"/><Relationship Id="rId155" Type="http://schemas.openxmlformats.org/officeDocument/2006/relationships/hyperlink" Target="https://drive.google.com/file/d/15myVW_9zdFYN_6aurVLtjzEb8c0_SBq4/view?usp=sharin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iopscience.iop.org/issue/1742-6596/1836/1" TargetMode="External"/><Relationship Id="rId21" Type="http://schemas.openxmlformats.org/officeDocument/2006/relationships/hyperlink" Target="https://iopscience.iop.org/article/10.1088/1742-6596/983/1/012127/pdf" TargetMode="External"/><Relationship Id="rId42" Type="http://schemas.openxmlformats.org/officeDocument/2006/relationships/hyperlink" Target="http://jmua.fmipa.unand.ac.id/index.php/jmua/index" TargetMode="External"/><Relationship Id="rId47" Type="http://schemas.openxmlformats.org/officeDocument/2006/relationships/hyperlink" Target="http://www.aimspress.com/article/doi/10.3934/math.2022700" TargetMode="External"/><Relationship Id="rId63" Type="http://schemas.openxmlformats.org/officeDocument/2006/relationships/hyperlink" Target="https://drive.google.com/file/d/1eClzRXwtb1z9V2igBWFcKdLNNU8k0zWu/view?usp=sharing" TargetMode="External"/><Relationship Id="rId68" Type="http://schemas.openxmlformats.org/officeDocument/2006/relationships/hyperlink" Target="https://drive.google.com/file/d/1w6vsOOSR0vrR408gkCB9nqTj0xPx_lYE/view?usp=sharing%20%20%20%20%20%20%20%20%20%20(SERTFIKAT)" TargetMode="External"/><Relationship Id="rId84" Type="http://schemas.openxmlformats.org/officeDocument/2006/relationships/hyperlink" Target="https://drive.google.com/file/d/1it5kiZRLBA6u10sbZsS-zX6xcw1KgtX5/view?usp=sharing" TargetMode="External"/><Relationship Id="rId89" Type="http://schemas.openxmlformats.org/officeDocument/2006/relationships/hyperlink" Target="https://drive.google.com/file/d/1p72LUHqCbP-UU8z61Xf0cfFaZRERtGf5/view?usp=sharing" TargetMode="External"/><Relationship Id="rId16" Type="http://schemas.openxmlformats.org/officeDocument/2006/relationships/hyperlink" Target="https://iopscience.iop.org/issue/1742-6596/1321/2" TargetMode="External"/><Relationship Id="rId11" Type="http://schemas.openxmlformats.org/officeDocument/2006/relationships/hyperlink" Target="https://www.scimagojr.com/journalsearch.php?q=21100927407&amp;tip=sid&amp;clean=0" TargetMode="External"/><Relationship Id="rId32" Type="http://schemas.openxmlformats.org/officeDocument/2006/relationships/hyperlink" Target="http://jurnal.unpad.ac.id/jmi/issue/view/1795" TargetMode="External"/><Relationship Id="rId37" Type="http://schemas.openxmlformats.org/officeDocument/2006/relationships/hyperlink" Target="https://doi.org/10.24425/acs.2020.135850" TargetMode="External"/><Relationship Id="rId53" Type="http://schemas.openxmlformats.org/officeDocument/2006/relationships/hyperlink" Target="https://drive.google.com/file/d/1EPQbgLYI7AMhgPcxIZ8tvtI00RVcq41w/view?usp=sharing" TargetMode="External"/><Relationship Id="rId58" Type="http://schemas.openxmlformats.org/officeDocument/2006/relationships/hyperlink" Target="https://ijpsat.org/index.php/ijpsat/article/view/3702" TargetMode="External"/><Relationship Id="rId74" Type="http://schemas.openxmlformats.org/officeDocument/2006/relationships/hyperlink" Target="https://drive.google.com/file/d/1xgcIyDwnk66clTF7iHejKwiwsjvVDI10/view?usp=sharing%20%20%20%20%20%20%20%20(SERTIFIKAT)" TargetMode="External"/><Relationship Id="rId79" Type="http://schemas.openxmlformats.org/officeDocument/2006/relationships/hyperlink" Target="https://drive.google.com/file/d/1-QFdIzrJALkTcZjPbMJ8nFGJow2C3OXS/view?usp=sharing" TargetMode="External"/><Relationship Id="rId102" Type="http://schemas.openxmlformats.org/officeDocument/2006/relationships/printerSettings" Target="../printerSettings/printerSettings4.bin"/><Relationship Id="rId5" Type="http://schemas.openxmlformats.org/officeDocument/2006/relationships/hyperlink" Target="http://lib.physcon.ru/doc?id=29e59dce4f11" TargetMode="External"/><Relationship Id="rId90" Type="http://schemas.openxmlformats.org/officeDocument/2006/relationships/hyperlink" Target="https://drive.google.com/file/d/1jDzpEhFnMyr1eJ01IwzpNSSaEMww884A/view?usp=sharing" TargetMode="External"/><Relationship Id="rId95" Type="http://schemas.openxmlformats.org/officeDocument/2006/relationships/hyperlink" Target="https://drive.google.com/file/d/1Yi1p5mSK4WToOg24G5Hllm04XvM5RW0Q/view?usp=sharing" TargetMode="External"/><Relationship Id="rId22" Type="http://schemas.openxmlformats.org/officeDocument/2006/relationships/hyperlink" Target="https://www.scimagojr.com/journalsearch.php?q=130053&amp;tip=sid&amp;clean=0" TargetMode="External"/><Relationship Id="rId27" Type="http://schemas.openxmlformats.org/officeDocument/2006/relationships/hyperlink" Target="https://iopscience.iop.org/article/10.1088/1742-6596/1836/1/012004/pdf" TargetMode="External"/><Relationship Id="rId43" Type="http://schemas.openxmlformats.org/officeDocument/2006/relationships/hyperlink" Target="https://knepublishing.com/index.php/KnE-Engineering/issue/view/150" TargetMode="External"/><Relationship Id="rId48" Type="http://schemas.openxmlformats.org/officeDocument/2006/relationships/hyperlink" Target="https://drive.google.com/file/d/17NGQDvgSpgok2OrkYVIuW1aVy-pyYQJ_/view?usp=sharing" TargetMode="External"/><Relationship Id="rId64" Type="http://schemas.openxmlformats.org/officeDocument/2006/relationships/hyperlink" Target="https://journals.indexcopernicus.com/search/details?id=58661" TargetMode="External"/><Relationship Id="rId69" Type="http://schemas.openxmlformats.org/officeDocument/2006/relationships/hyperlink" Target="https://drive.google.com/file/d/1GfeFdqkoz2r8RQIj7shvoLZLSUAjqhfq/view?usp=sharing" TargetMode="External"/><Relationship Id="rId80" Type="http://schemas.openxmlformats.org/officeDocument/2006/relationships/hyperlink" Target="https://drive.google.com/file/d/1Fc3Z2DHSx9bgS-G-mPYwzyAHgILCo0f9/view?usp=sharing" TargetMode="External"/><Relationship Id="rId85" Type="http://schemas.openxmlformats.org/officeDocument/2006/relationships/hyperlink" Target="https://drive.google.com/file/d/1OK7RPrwFBWYoyVbdr7x29gTsKbrYb5gO/view?usp=sharing" TargetMode="External"/><Relationship Id="rId12" Type="http://schemas.openxmlformats.org/officeDocument/2006/relationships/hyperlink" Target="https://www.scimagojr.com/journalsearch.php?q=19600157919&amp;tip=sid&amp;clean=0" TargetMode="External"/><Relationship Id="rId17" Type="http://schemas.openxmlformats.org/officeDocument/2006/relationships/hyperlink" Target="https://iopscience.iop.org/article/10.1088/1742-6596/1321/2/022086/pdf" TargetMode="External"/><Relationship Id="rId25" Type="http://schemas.openxmlformats.org/officeDocument/2006/relationships/hyperlink" Target="https://www.scimagojr.com/journalsearch.php?q=130053&amp;tip=sid&amp;clean=0" TargetMode="External"/><Relationship Id="rId33" Type="http://schemas.openxmlformats.org/officeDocument/2006/relationships/hyperlink" Target="http://jurnal.unpad.ac.id/jmi/article/view/35522/pdf_1" TargetMode="External"/><Relationship Id="rId38" Type="http://schemas.openxmlformats.org/officeDocument/2006/relationships/hyperlink" Target="https://doi.org/10.24425/acs.2019.127528" TargetMode="External"/><Relationship Id="rId46" Type="http://schemas.openxmlformats.org/officeDocument/2006/relationships/hyperlink" Target="https://iopscience.iop.org/article/10.1088/1742-6596/1317/1/012009/pdf" TargetMode="External"/><Relationship Id="rId59" Type="http://schemas.openxmlformats.org/officeDocument/2006/relationships/hyperlink" Target="https://ijpsat.org/index.php/ijpsat/article/view/3702/2333" TargetMode="External"/><Relationship Id="rId67" Type="http://schemas.openxmlformats.org/officeDocument/2006/relationships/hyperlink" Target="https://drive.google.com/file/d/1s5210DG6jm4w9yXvQ2C--LdIBJWgAOaM/view?usp=sharing" TargetMode="External"/><Relationship Id="rId20" Type="http://schemas.openxmlformats.org/officeDocument/2006/relationships/hyperlink" Target="https://iopscience.iop.org/issue/1742-6596/983/1" TargetMode="External"/><Relationship Id="rId41" Type="http://schemas.openxmlformats.org/officeDocument/2006/relationships/hyperlink" Target="https://doi.org/10.25077/jmu.8.1.209-214.2019" TargetMode="External"/><Relationship Id="rId54" Type="http://schemas.openxmlformats.org/officeDocument/2006/relationships/hyperlink" Target="https://drive.google.com/file/d/1UlJ8HA_l-nnbjETeYI4-BqGFTWW1X4cG/view?usp=sharing" TargetMode="External"/><Relationship Id="rId62" Type="http://schemas.openxmlformats.org/officeDocument/2006/relationships/hyperlink" Target="https://scialert.net/jhome.php?issn=1992-1454" TargetMode="External"/><Relationship Id="rId70" Type="http://schemas.openxmlformats.org/officeDocument/2006/relationships/hyperlink" Target="https://drive.google.com/file/d/1jWcVIAirX9x1iDqBsfJ4lw1I_pqPCfHd/view?usp=sharing%20%20%20%20%20%20%20%20%20(SERTIFIKAT)" TargetMode="External"/><Relationship Id="rId75" Type="http://schemas.openxmlformats.org/officeDocument/2006/relationships/hyperlink" Target="https://drive.google.com/file/d/1CVR68kW0wcEy4BHngK-8moPaKxG5Wm2c/view?usp=sharing" TargetMode="External"/><Relationship Id="rId83" Type="http://schemas.openxmlformats.org/officeDocument/2006/relationships/hyperlink" Target="https://drive.google.com/file/d/1ikMOPPiLcpB6ofYqccgdkNHrT9knIkfU/view?usp=sharing" TargetMode="External"/><Relationship Id="rId88" Type="http://schemas.openxmlformats.org/officeDocument/2006/relationships/hyperlink" Target="https://drive.google.com/file/d/1QdSyWq0YvwnCVkHgOT2wEfhbiCL_b-DE/view?usp=sharing" TargetMode="External"/><Relationship Id="rId91" Type="http://schemas.openxmlformats.org/officeDocument/2006/relationships/hyperlink" Target="https://drive.google.com/file/d/1dGLU69HNFyTNw27gp0KW0CBXPKzbglk-/view?usp=sharing" TargetMode="External"/><Relationship Id="rId96" Type="http://schemas.openxmlformats.org/officeDocument/2006/relationships/hyperlink" Target="http://lib.physcon.ru/doc?id=caeb1d929f8d" TargetMode="External"/><Relationship Id="rId1" Type="http://schemas.openxmlformats.org/officeDocument/2006/relationships/hyperlink" Target="https://drive.google.com/file/d/1ICyJdLnBasu3DMRbTWOL4sX1iYwDlv6J/view?usp=sharing" TargetMode="External"/><Relationship Id="rId6" Type="http://schemas.openxmlformats.org/officeDocument/2006/relationships/hyperlink" Target="https://doi.org/10.35470/2226-4116-2019-8-1-34-38" TargetMode="External"/><Relationship Id="rId15" Type="http://schemas.openxmlformats.org/officeDocument/2006/relationships/hyperlink" Target="https://iopscience.iop.org/article/10.1088/1742-6596/1321/2/022089/pdf" TargetMode="External"/><Relationship Id="rId23" Type="http://schemas.openxmlformats.org/officeDocument/2006/relationships/hyperlink" Target="https://iopscience.iop.org/issue/1742-6596/890/1" TargetMode="External"/><Relationship Id="rId28" Type="http://schemas.openxmlformats.org/officeDocument/2006/relationships/hyperlink" Target="https://www.scimagojr.com/journalsearch.php?q=130053&amp;tip=sid&amp;clean=0" TargetMode="External"/><Relationship Id="rId36" Type="http://schemas.openxmlformats.org/officeDocument/2006/relationships/hyperlink" Target="https://doi.org/10.3934/math.2022700" TargetMode="External"/><Relationship Id="rId49" Type="http://schemas.openxmlformats.org/officeDocument/2006/relationships/hyperlink" Target="https://drive.google.com/file/d/1CrANF0_V2n9rkBhYAtDCFPv5vQXdb6mk/view?usp=sharing" TargetMode="External"/><Relationship Id="rId57" Type="http://schemas.openxmlformats.org/officeDocument/2006/relationships/hyperlink" Target="http://dx.doi.org/10.52155/ijpsat.v29.2.3702" TargetMode="External"/><Relationship Id="rId10" Type="http://schemas.openxmlformats.org/officeDocument/2006/relationships/hyperlink" Target="https://www.scimagojr.com/journalsearch.php?q=23917&amp;tip=sid&amp;clean=0" TargetMode="External"/><Relationship Id="rId31" Type="http://schemas.openxmlformats.org/officeDocument/2006/relationships/hyperlink" Target="https://matematika.utm.my/index.php/matematika/article/view/1146/788" TargetMode="External"/><Relationship Id="rId44" Type="http://schemas.openxmlformats.org/officeDocument/2006/relationships/hyperlink" Target="https://knepublishing.com/index.php/KnE-Engineering/article/view/4430" TargetMode="External"/><Relationship Id="rId52" Type="http://schemas.openxmlformats.org/officeDocument/2006/relationships/hyperlink" Target="https://drive.google.com/file/d/16Jv5RWD4fSjlO7Hzjqp5E1zj1G4tgMmZ/view?usp=sharing" TargetMode="External"/><Relationship Id="rId60" Type="http://schemas.openxmlformats.org/officeDocument/2006/relationships/hyperlink" Target="https://dx.doi.org/10.3923/ajsr.2019.440.449" TargetMode="External"/><Relationship Id="rId65" Type="http://schemas.openxmlformats.org/officeDocument/2006/relationships/hyperlink" Target="https://journals.indexcopernicus.com/search/details?id=44355" TargetMode="External"/><Relationship Id="rId73" Type="http://schemas.openxmlformats.org/officeDocument/2006/relationships/hyperlink" Target="https://drive.google.com/file/d/1Vf1ZDRqdMecBATQU6lbnkebIkg-fmla6/view?usp=sharing" TargetMode="External"/><Relationship Id="rId78" Type="http://schemas.openxmlformats.org/officeDocument/2006/relationships/hyperlink" Target="https://drive.google.com/file/d/1vVqE94T3coAiUxIFhCH9Idp5L77xnqHP/view?usp=sharing" TargetMode="External"/><Relationship Id="rId81" Type="http://schemas.openxmlformats.org/officeDocument/2006/relationships/hyperlink" Target="https://drive.google.com/file/d/1o3GnKZWgD9amMVD3ta4e3hggWgnWYcAr/view?usp=sharing" TargetMode="External"/><Relationship Id="rId86" Type="http://schemas.openxmlformats.org/officeDocument/2006/relationships/hyperlink" Target="https://drive.google.com/file/d/1pLhUUi5M0N3JmsuADgPSxhJxrlak1gK3/view?usp=sharing" TargetMode="External"/><Relationship Id="rId94" Type="http://schemas.openxmlformats.org/officeDocument/2006/relationships/hyperlink" Target="https://drive.google.com/file/d/1l9yWz0luSaJFzj-cWbt6HsmfQ-T4po_t/view?usp=sharing" TargetMode="External"/><Relationship Id="rId99" Type="http://schemas.openxmlformats.org/officeDocument/2006/relationships/hyperlink" Target="https://journals.pan.pl/acs/136136" TargetMode="External"/><Relationship Id="rId101" Type="http://schemas.openxmlformats.org/officeDocument/2006/relationships/hyperlink" Target="https://journals.pan.pl/acs/128262" TargetMode="External"/><Relationship Id="rId4" Type="http://schemas.openxmlformats.org/officeDocument/2006/relationships/hyperlink" Target="https://doi.org/10.35470/2226-4116-2020-9-4-192-197" TargetMode="External"/><Relationship Id="rId9" Type="http://schemas.openxmlformats.org/officeDocument/2006/relationships/hyperlink" Target="https://www.scimagojr.com/journalsearch.php?q=21100818722&amp;tip=sid&amp;clean=0" TargetMode="External"/><Relationship Id="rId13" Type="http://schemas.openxmlformats.org/officeDocument/2006/relationships/hyperlink" Target="https://www.scimagojr.com/journalsearch.php?q=19600157919&amp;tip=sid&amp;clean=0" TargetMode="External"/><Relationship Id="rId18" Type="http://schemas.openxmlformats.org/officeDocument/2006/relationships/hyperlink" Target="https://www.scimagojr.com/journalsearch.php?q=130053&amp;tip=sid&amp;clean=0" TargetMode="External"/><Relationship Id="rId39" Type="http://schemas.openxmlformats.org/officeDocument/2006/relationships/hyperlink" Target="https://knepublishing.com/index.php/KnE-Engineering/article/view/4451" TargetMode="External"/><Relationship Id="rId34" Type="http://schemas.openxmlformats.org/officeDocument/2006/relationships/hyperlink" Target="https://sinta.kemdikbud.go.id/journals/profile/327" TargetMode="External"/><Relationship Id="rId50" Type="http://schemas.openxmlformats.org/officeDocument/2006/relationships/hyperlink" Target="https://drive.google.com/file/d/1Y1MUWNpP9_PSxoO5r3_y_smjBf9paKHS/view?usp=sharing" TargetMode="External"/><Relationship Id="rId55" Type="http://schemas.openxmlformats.org/officeDocument/2006/relationships/hyperlink" Target="https://drive.google.com/file/d/1SGUaC2NwKc_nW0wsN6Q3JBwW8G2IUEqV/view?usp=sharing" TargetMode="External"/><Relationship Id="rId76" Type="http://schemas.openxmlformats.org/officeDocument/2006/relationships/hyperlink" Target="https://drive.google.com/file/d/1A4_ILEbHi51wJf-rFaQDkO8LwxfDfAQB/view?usp=sharing" TargetMode="External"/><Relationship Id="rId97" Type="http://schemas.openxmlformats.org/officeDocument/2006/relationships/hyperlink" Target="http://lib.physcon.ru/doc?id=9e9d040cf113" TargetMode="External"/><Relationship Id="rId7" Type="http://schemas.openxmlformats.org/officeDocument/2006/relationships/hyperlink" Target="http://lib.physcon.ru/doc?id=a94448d0f647" TargetMode="External"/><Relationship Id="rId71" Type="http://schemas.openxmlformats.org/officeDocument/2006/relationships/hyperlink" Target="https://drive.google.com/file/d/13w_83soXqNc0RRBVm4BrCHzmA_HSW4jk/view?usp=sharing%20%20%20%20%20%20%20(SERTIFIKAT)" TargetMode="External"/><Relationship Id="rId92" Type="http://schemas.openxmlformats.org/officeDocument/2006/relationships/hyperlink" Target="https://drive.google.com/file/d/1xoKVMp7n1qHGAQbCB4WEkRytPovzBSVp/view?usp=sharing" TargetMode="External"/><Relationship Id="rId2" Type="http://schemas.openxmlformats.org/officeDocument/2006/relationships/hyperlink" Target="https://content.iospress.com/articles/journal-of-intelligent-and-fuzzy-systems/ifs202185" TargetMode="External"/><Relationship Id="rId29" Type="http://schemas.openxmlformats.org/officeDocument/2006/relationships/hyperlink" Target="https://mjl.clarivate.com/journal-profile" TargetMode="External"/><Relationship Id="rId24" Type="http://schemas.openxmlformats.org/officeDocument/2006/relationships/hyperlink" Target="https://iopscience.iop.org/article/10.1088/1742-6596/890/1/012118/pdf" TargetMode="External"/><Relationship Id="rId40" Type="http://schemas.openxmlformats.org/officeDocument/2006/relationships/hyperlink" Target="https://knepublishing.com/index.php/KnE-Engineering/issue/view/150" TargetMode="External"/><Relationship Id="rId45" Type="http://schemas.openxmlformats.org/officeDocument/2006/relationships/hyperlink" Target="https://iopscience.iop.org/issue/1742-6596/1317/1" TargetMode="External"/><Relationship Id="rId66" Type="http://schemas.openxmlformats.org/officeDocument/2006/relationships/hyperlink" Target="https://drive.google.com/file/d/1_b3EoOIX-R0JtRjV2kiKI6q8TpZ1w7GR/view?usp=sharing" TargetMode="External"/><Relationship Id="rId87" Type="http://schemas.openxmlformats.org/officeDocument/2006/relationships/hyperlink" Target="http://jmua.fmipa.unand.ac.id/index.php/jmua/article/view/439" TargetMode="External"/><Relationship Id="rId61" Type="http://schemas.openxmlformats.org/officeDocument/2006/relationships/hyperlink" Target="https://docsdrive.com/pdfs/ansinet/ajsr/2019/440-449.pdf" TargetMode="External"/><Relationship Id="rId82" Type="http://schemas.openxmlformats.org/officeDocument/2006/relationships/hyperlink" Target="https://drive.google.com/file/d/1DpCRQpUblxhUVMeS4Dij4B_GUIjvNxw2/view?usp=sharing" TargetMode="External"/><Relationship Id="rId19" Type="http://schemas.openxmlformats.org/officeDocument/2006/relationships/hyperlink" Target="https://www.scimagojr.com/journalsearch.php?q=130053&amp;tip=sid&amp;clean=0" TargetMode="External"/><Relationship Id="rId14" Type="http://schemas.openxmlformats.org/officeDocument/2006/relationships/hyperlink" Target="https://iopscience.iop.org/issue/1742-6596/1321/2" TargetMode="External"/><Relationship Id="rId30" Type="http://schemas.openxmlformats.org/officeDocument/2006/relationships/hyperlink" Target="https://matematika.utm.my/index.php/matematika/issue/view/115" TargetMode="External"/><Relationship Id="rId35" Type="http://schemas.openxmlformats.org/officeDocument/2006/relationships/hyperlink" Target="https://doi.org/10.3233/JIFS-202185" TargetMode="External"/><Relationship Id="rId56" Type="http://schemas.openxmlformats.org/officeDocument/2006/relationships/hyperlink" Target="https://drive.google.com/file/d/1J-KxujASKiq1SW9-HEXPa4MlE-lFPCJF/view?usp=sharing" TargetMode="External"/><Relationship Id="rId77" Type="http://schemas.openxmlformats.org/officeDocument/2006/relationships/hyperlink" Target="https://drive.google.com/file/d/13m_hZcZg9fpoqlWSMe9I-99-nt2MiziM/view?usp=sharing" TargetMode="External"/><Relationship Id="rId100" Type="http://schemas.openxmlformats.org/officeDocument/2006/relationships/hyperlink" Target="https://journals.pan.pl/dlibra/publication/127528/edition/111273/content" TargetMode="External"/><Relationship Id="rId8" Type="http://schemas.openxmlformats.org/officeDocument/2006/relationships/hyperlink" Target="https://www.scimagojr.com/journalsearch.php?q=21100818722&amp;tip=sid&amp;clean=0" TargetMode="External"/><Relationship Id="rId51" Type="http://schemas.openxmlformats.org/officeDocument/2006/relationships/hyperlink" Target="https://drive.google.com/file/d/1bOVK5nL5iqyTAW5gDfaiBiIrvWD22NsD/view?usp=sharing" TargetMode="External"/><Relationship Id="rId72" Type="http://schemas.openxmlformats.org/officeDocument/2006/relationships/hyperlink" Target="https://drive.google.com/file/d/1N1zu8oAdt5h2soYuS0iEFywpfMdVD-1B/view?usp=sharing%20%20%20%20%20(SERTIFIKAT)" TargetMode="External"/><Relationship Id="rId93" Type="http://schemas.openxmlformats.org/officeDocument/2006/relationships/hyperlink" Target="https://drive.google.com/file/d/1TVeSWPi5d5UoUbuE6HP0oU1irQ8qA3xV/view?usp=sharing" TargetMode="External"/><Relationship Id="rId98" Type="http://schemas.openxmlformats.org/officeDocument/2006/relationships/hyperlink" Target="https://journals.pan.pl/dlibra/publication/135850/edition/118772/content" TargetMode="External"/><Relationship Id="rId3" Type="http://schemas.openxmlformats.org/officeDocument/2006/relationships/hyperlink" Target="http://www.aimspress.com/article/doi/10.3934/math.202270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03v4D-a2Y6XyRL74JFRD4AwUEGCLwv4K/view?usp=sharing" TargetMode="External"/><Relationship Id="rId3" Type="http://schemas.openxmlformats.org/officeDocument/2006/relationships/hyperlink" Target="https://drive.google.com/file/d/1cjouQuKPN_2iHAFk9n5Zqf4s3bns4C-w/view?usp=sharing" TargetMode="External"/><Relationship Id="rId7" Type="http://schemas.openxmlformats.org/officeDocument/2006/relationships/hyperlink" Target="https://drive.google.com/file/d/1zAQj2BfCkgpjNREcvUm1ruqCFHp8J7jg/view?usp=sharing" TargetMode="External"/><Relationship Id="rId12" Type="http://schemas.openxmlformats.org/officeDocument/2006/relationships/printerSettings" Target="../printerSettings/printerSettings5.bin"/><Relationship Id="rId2" Type="http://schemas.openxmlformats.org/officeDocument/2006/relationships/hyperlink" Target="http://hilirisasi.lppm.unand.ac.id/index.php/hilirisasi/article/view/340/89" TargetMode="External"/><Relationship Id="rId1" Type="http://schemas.openxmlformats.org/officeDocument/2006/relationships/hyperlink" Target="http://wartaandalas.lppm.unand.ac.id/index.php/jwa/article/view/528/337" TargetMode="External"/><Relationship Id="rId6" Type="http://schemas.openxmlformats.org/officeDocument/2006/relationships/hyperlink" Target="https://drive.google.com/file/d/1R337-88Tzxu-_64RTzYUC5bjQVRgJMba/view?usp=sharing" TargetMode="External"/><Relationship Id="rId11" Type="http://schemas.openxmlformats.org/officeDocument/2006/relationships/hyperlink" Target="https://drive.google.com/file/d/103v4D-a2Y6XyRL74JFRD4AwUEGCLwv4K/view?usp=sharing" TargetMode="External"/><Relationship Id="rId5" Type="http://schemas.openxmlformats.org/officeDocument/2006/relationships/hyperlink" Target="https://drive.google.com/file/d/1cjouQuKPN_2iHAFk9n5Zqf4s3bns4C-w/view?usp=sharing" TargetMode="External"/><Relationship Id="rId10" Type="http://schemas.openxmlformats.org/officeDocument/2006/relationships/hyperlink" Target="https://drive.google.com/file/d/1zAQj2BfCkgpjNREcvUm1ruqCFHp8J7jg/view?usp=sharing" TargetMode="External"/><Relationship Id="rId4" Type="http://schemas.openxmlformats.org/officeDocument/2006/relationships/hyperlink" Target="https://drive.google.com/file/d/18KifOl4IDiiHQSIQba7dLXqX0NGmy4xD/view?usp=sharing" TargetMode="External"/><Relationship Id="rId9" Type="http://schemas.openxmlformats.org/officeDocument/2006/relationships/hyperlink" Target="https://drive.google.com/file/d/1R337-88Tzxu-_64RTzYUC5bjQVRgJMba/view?usp=sharing"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drive.google.com/file/d/1oex7u39669Vg1e-NHyTHVWMD87dHmVCA/view?usp=sharing" TargetMode="External"/><Relationship Id="rId18" Type="http://schemas.openxmlformats.org/officeDocument/2006/relationships/hyperlink" Target="http://repo.unand.ac.id/39258/1/4%20SERTIFIKAT%20KULIAH%20UMUM%20ALJABAR%20a.n.%20Dr.%20Admi%20Nazra.pdf" TargetMode="External"/><Relationship Id="rId26" Type="http://schemas.openxmlformats.org/officeDocument/2006/relationships/hyperlink" Target="http://repo.unand.ac.id/42678/1/4%20Sertifikat.jpeg" TargetMode="External"/><Relationship Id="rId39" Type="http://schemas.openxmlformats.org/officeDocument/2006/relationships/hyperlink" Target="https://drive.google.com/file/d/10X-7m_jzDMQRl3PG5LfKpn2YQt96rQgE/view?usp=sharing" TargetMode="External"/><Relationship Id="rId21" Type="http://schemas.openxmlformats.org/officeDocument/2006/relationships/hyperlink" Target="http://repo.unand.ac.id/31197/1/Sertifikat%20ke%20IIUM001.pdf" TargetMode="External"/><Relationship Id="rId34" Type="http://schemas.openxmlformats.org/officeDocument/2006/relationships/hyperlink" Target="https://drive.google.com/file/d/1cUqy-bH6v9otFYsQn76ezqIHfuOePEzC/view?usp=sharing" TargetMode="External"/><Relationship Id="rId7" Type="http://schemas.openxmlformats.org/officeDocument/2006/relationships/hyperlink" Target="https://drive.google.com/file/d/1UxFIzPtoaNBsSpknpC9CJz-NMczCXREG/view?usp=sharing" TargetMode="External"/><Relationship Id="rId2" Type="http://schemas.openxmlformats.org/officeDocument/2006/relationships/hyperlink" Target="https://drive.google.com/file/d/1c9J-lhQTsEbmfBzLrC_1A_B2zOeV3X-l/view?usp=sharing" TargetMode="External"/><Relationship Id="rId16" Type="http://schemas.openxmlformats.org/officeDocument/2006/relationships/hyperlink" Target="https://drive.google.com/file/d/1cVw5shgF9MjjYuRdN6YQVCcCEMrqIezB/view?usp=sharing" TargetMode="External"/><Relationship Id="rId20" Type="http://schemas.openxmlformats.org/officeDocument/2006/relationships/hyperlink" Target="http://repo.unand.ac.id/42676/1/SK%20Pengurus%20Wilayah%20KPA%202021-2022.pdf" TargetMode="External"/><Relationship Id="rId29" Type="http://schemas.openxmlformats.org/officeDocument/2006/relationships/hyperlink" Target="http://repo.unand.ac.id/42756/1/7%20Sertifikat%20Admi%20Nazra.pdf" TargetMode="External"/><Relationship Id="rId41" Type="http://schemas.openxmlformats.org/officeDocument/2006/relationships/hyperlink" Target="https://drive.google.com/file/d/1mUoAxQa4b75VfENXcEVOtp6tFiGXBpSI/view?usp=sharing" TargetMode="External"/><Relationship Id="rId1" Type="http://schemas.openxmlformats.org/officeDocument/2006/relationships/hyperlink" Target="http://repo.unand.ac.id/8229/1/Kartu%20IndoMS_Admi%20Nazra.pdf" TargetMode="External"/><Relationship Id="rId6" Type="http://schemas.openxmlformats.org/officeDocument/2006/relationships/hyperlink" Target="https://drive.google.com/file/d/1yrzrNXEgblbLbtsuzljqiCkt97nTGgw6/view?usp=sharing" TargetMode="External"/><Relationship Id="rId11" Type="http://schemas.openxmlformats.org/officeDocument/2006/relationships/hyperlink" Target="https://drive.google.com/file/d/1DGFQn797ZAWbo4uOJeN_J3VV6JhVVSq3/view?usp=sharing" TargetMode="External"/><Relationship Id="rId24" Type="http://schemas.openxmlformats.org/officeDocument/2006/relationships/hyperlink" Target="http://repo.unand.ac.id/42777/1/2%20Dr.%20Admi%20Nazra.pdf" TargetMode="External"/><Relationship Id="rId32" Type="http://schemas.openxmlformats.org/officeDocument/2006/relationships/hyperlink" Target="http://repo.unand.ac.id/42762/1/9%20Sertifikat%20Admi%20Nazra%20KPA%201.pdf" TargetMode="External"/><Relationship Id="rId37" Type="http://schemas.openxmlformats.org/officeDocument/2006/relationships/hyperlink" Target="https://drive.google.com/file/d/1ZlvbH4zsOy5gXEYh6Kd6UrBkFK5z22PL/view?usp=sharing" TargetMode="External"/><Relationship Id="rId40" Type="http://schemas.openxmlformats.org/officeDocument/2006/relationships/hyperlink" Target="https://drive.google.com/file/d/1f4DDQ5jV-WaSHLVlw_ixdZiL5KaBppVK/view?usp=sharing" TargetMode="External"/><Relationship Id="rId5" Type="http://schemas.openxmlformats.org/officeDocument/2006/relationships/hyperlink" Target="https://drive.google.com/file/d/1m8xZ4Y5VV5yiT8CBhNCxWQXWkfgFE8yJ/view?usp=sharing" TargetMode="External"/><Relationship Id="rId15" Type="http://schemas.openxmlformats.org/officeDocument/2006/relationships/hyperlink" Target="https://drive.google.com/file/d/117r23h-p1y3yDpLOxuzamPZS7kiOgdn_/view?usp=sharing" TargetMode="External"/><Relationship Id="rId23" Type="http://schemas.openxmlformats.org/officeDocument/2006/relationships/hyperlink" Target="http://repo.unand.ac.id/42770/1/1%20Dr.%20Admi%20Nazra%20-%20PESERTA.pdf" TargetMode="External"/><Relationship Id="rId28" Type="http://schemas.openxmlformats.org/officeDocument/2006/relationships/hyperlink" Target="http://repo.unand.ac.id/42751/1/6%20Dr.%20Admi%20Nazra%20-%20MODERATOR.pdf" TargetMode="External"/><Relationship Id="rId36" Type="http://schemas.openxmlformats.org/officeDocument/2006/relationships/hyperlink" Target="https://drive.google.com/file/d/1shnp5GED_gKfNrPm6ZKGhO40IP5rY3gd/view?usp=sharing" TargetMode="External"/><Relationship Id="rId10" Type="http://schemas.openxmlformats.org/officeDocument/2006/relationships/hyperlink" Target="https://drive.google.com/file/d/1BwqJRCmdDuoqkanQyEOVjjvuS6aoM-Qy/view?usp=sharing" TargetMode="External"/><Relationship Id="rId19" Type="http://schemas.openxmlformats.org/officeDocument/2006/relationships/hyperlink" Target="http://repo.unand.ac.id/26515/1/SK%20Pengurus%202018-2020%20--019_Sumater%20Bagian%20Tengah-.pdf" TargetMode="External"/><Relationship Id="rId31" Type="http://schemas.openxmlformats.org/officeDocument/2006/relationships/hyperlink" Target="http://repo.unand.ac.id/42780/1/10%20Admi%20Nazra%20-%20PESERTA.pdf" TargetMode="External"/><Relationship Id="rId4" Type="http://schemas.openxmlformats.org/officeDocument/2006/relationships/hyperlink" Target="https://drive.google.com/file/d/1gpMZPDUi34HHfCVE2lGjxbZgvJD7ePVD/view?usp=sharing" TargetMode="External"/><Relationship Id="rId9" Type="http://schemas.openxmlformats.org/officeDocument/2006/relationships/hyperlink" Target="https://drive.google.com/file/d/1tyMhbxcnc1tKMh8NfPhgh8Sjl8Spsjsl/view?usp=sharing" TargetMode="External"/><Relationship Id="rId14" Type="http://schemas.openxmlformats.org/officeDocument/2006/relationships/hyperlink" Target="https://drive.google.com/file/d/1c9feB-eEM41DkgLKi3JyqZxmieSYrPOD/view?usp=sharing" TargetMode="External"/><Relationship Id="rId22" Type="http://schemas.openxmlformats.org/officeDocument/2006/relationships/hyperlink" Target="https://drive.google.com/file/d/1g79B6oi1REXDcixhuSJ5wv-U4miCA1cN/view?usp=sharing" TargetMode="External"/><Relationship Id="rId27" Type="http://schemas.openxmlformats.org/officeDocument/2006/relationships/hyperlink" Target="http://repo.unand.ac.id/42680/1/5%20sertifikat-KUA-KPA%20Seri%205-Admi%20Nazra.pdf" TargetMode="External"/><Relationship Id="rId30" Type="http://schemas.openxmlformats.org/officeDocument/2006/relationships/hyperlink" Target="http://repo.unand.ac.id/42758/1/8%20Admi%20Nazra%20-%20PESERTA.pdf" TargetMode="External"/><Relationship Id="rId35" Type="http://schemas.openxmlformats.org/officeDocument/2006/relationships/hyperlink" Target="https://drive.google.com/file/d/1a6NHMl8tTgixo9eogUyHjKvvt0NMX8Vq/view?usp=sharing" TargetMode="External"/><Relationship Id="rId8" Type="http://schemas.openxmlformats.org/officeDocument/2006/relationships/hyperlink" Target="https://drive.google.com/file/d/1ZmbGmo1qNPOsQdjTRB8JeX-wH4TZsDyr/view?usp=sharing" TargetMode="External"/><Relationship Id="rId3" Type="http://schemas.openxmlformats.org/officeDocument/2006/relationships/hyperlink" Target="https://drive.google.com/file/d/1PAIbo0yao_gp78NusZSA8ME7mkfGhjzx/view?usp=sharing" TargetMode="External"/><Relationship Id="rId12" Type="http://schemas.openxmlformats.org/officeDocument/2006/relationships/hyperlink" Target="https://drive.google.com/file/d/1QQpcdH3dJ2jPBUSLfkyxTtTCfZO_4hHv/view?usp=sharing" TargetMode="External"/><Relationship Id="rId17" Type="http://schemas.openxmlformats.org/officeDocument/2006/relationships/hyperlink" Target="http://repo.unand.ac.id/39248/1/3%20Admi%20Nazra_sertifikat.pdf" TargetMode="External"/><Relationship Id="rId25" Type="http://schemas.openxmlformats.org/officeDocument/2006/relationships/hyperlink" Target="http://repo.unand.ac.id/42784/1/3%20Sertifikat%20Peserta%20KPA3%20-%20_10.pdf" TargetMode="External"/><Relationship Id="rId33" Type="http://schemas.openxmlformats.org/officeDocument/2006/relationships/hyperlink" Target="https://drive.google.com/file/d/1hDoJTEaz_7AGdY-zQBDQmdqvLejOqZfu/view?usp=sharing" TargetMode="External"/><Relationship Id="rId38" Type="http://schemas.openxmlformats.org/officeDocument/2006/relationships/hyperlink" Target="https://drive.google.com/file/d/1C82KbLqPvNOohzGHf5C8R944cJ_x9vPL/view?usp=sharing" TargetMode="External"/></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zoomScale="70" zoomScaleNormal="70" workbookViewId="0">
      <selection activeCell="C10" sqref="C10"/>
    </sheetView>
  </sheetViews>
  <sheetFormatPr defaultColWidth="12.58203125" defaultRowHeight="15" customHeight="1"/>
  <cols>
    <col min="1" max="1" width="6.5" customWidth="1"/>
    <col min="2" max="2" width="41.25" customWidth="1"/>
    <col min="3" max="3" width="38.33203125" style="53" customWidth="1"/>
    <col min="4" max="4" width="47.83203125" customWidth="1"/>
    <col min="5" max="5" width="15" customWidth="1"/>
    <col min="6" max="6" width="46.83203125" customWidth="1"/>
    <col min="7" max="26" width="8" customWidth="1"/>
  </cols>
  <sheetData>
    <row r="1" spans="1:26" ht="14">
      <c r="A1" s="55"/>
      <c r="B1" s="474"/>
      <c r="C1" s="92"/>
      <c r="D1" s="55"/>
      <c r="E1" s="476"/>
      <c r="F1" s="603"/>
      <c r="G1" s="130"/>
      <c r="H1" s="130"/>
      <c r="I1" s="130"/>
      <c r="J1" s="130"/>
      <c r="K1" s="130"/>
      <c r="L1" s="130"/>
      <c r="M1" s="130"/>
      <c r="N1" s="130"/>
      <c r="O1" s="130"/>
      <c r="P1" s="130"/>
      <c r="Q1" s="130"/>
      <c r="R1" s="130"/>
      <c r="S1" s="130"/>
      <c r="T1" s="130"/>
      <c r="U1" s="130"/>
      <c r="V1" s="130"/>
      <c r="W1" s="130"/>
      <c r="X1" s="130"/>
      <c r="Y1" s="130"/>
      <c r="Z1" s="130"/>
    </row>
    <row r="2" spans="1:26" ht="14">
      <c r="A2" s="726" t="s">
        <v>0</v>
      </c>
      <c r="B2" s="727"/>
      <c r="C2" s="728"/>
      <c r="D2" s="54"/>
      <c r="E2" s="476"/>
      <c r="F2" s="603"/>
      <c r="G2" s="130"/>
      <c r="H2" s="130"/>
      <c r="I2" s="130"/>
      <c r="J2" s="130"/>
      <c r="K2" s="130"/>
      <c r="L2" s="130"/>
      <c r="M2" s="130"/>
      <c r="N2" s="130"/>
      <c r="O2" s="130"/>
      <c r="P2" s="130"/>
      <c r="Q2" s="130"/>
      <c r="R2" s="130"/>
      <c r="S2" s="130"/>
      <c r="T2" s="130"/>
      <c r="U2" s="130"/>
      <c r="V2" s="130"/>
      <c r="W2" s="130"/>
      <c r="X2" s="130"/>
      <c r="Y2" s="130"/>
      <c r="Z2" s="130"/>
    </row>
    <row r="3" spans="1:26" ht="14">
      <c r="A3" s="726"/>
      <c r="B3" s="727"/>
      <c r="C3" s="728"/>
      <c r="D3" s="54"/>
      <c r="E3" s="476"/>
      <c r="F3" s="603"/>
      <c r="G3" s="130"/>
      <c r="H3" s="130"/>
      <c r="I3" s="130"/>
      <c r="J3" s="130"/>
      <c r="K3" s="130"/>
      <c r="L3" s="130"/>
      <c r="M3" s="130"/>
      <c r="N3" s="130"/>
      <c r="O3" s="130"/>
      <c r="P3" s="130"/>
      <c r="Q3" s="130"/>
      <c r="R3" s="130"/>
      <c r="S3" s="130"/>
      <c r="T3" s="130"/>
      <c r="U3" s="130"/>
      <c r="V3" s="130"/>
      <c r="W3" s="130"/>
      <c r="X3" s="130"/>
      <c r="Y3" s="130"/>
      <c r="Z3" s="130"/>
    </row>
    <row r="4" spans="1:26" ht="21.75" customHeight="1">
      <c r="A4" s="58" t="s">
        <v>1</v>
      </c>
      <c r="B4" s="54"/>
      <c r="C4" s="89"/>
      <c r="D4" s="54"/>
      <c r="E4" s="476"/>
      <c r="F4" s="603"/>
      <c r="G4" s="130"/>
      <c r="H4" s="130"/>
      <c r="I4" s="130"/>
      <c r="J4" s="130"/>
      <c r="K4" s="130"/>
      <c r="L4" s="130"/>
      <c r="M4" s="130"/>
      <c r="N4" s="130"/>
      <c r="O4" s="130"/>
      <c r="P4" s="130"/>
      <c r="Q4" s="130"/>
      <c r="R4" s="130"/>
      <c r="S4" s="130"/>
      <c r="T4" s="130"/>
      <c r="U4" s="130"/>
      <c r="V4" s="130"/>
      <c r="W4" s="130"/>
      <c r="X4" s="130"/>
      <c r="Y4" s="130"/>
      <c r="Z4" s="130"/>
    </row>
    <row r="5" spans="1:26" ht="33.75" customHeight="1">
      <c r="A5" s="60" t="s">
        <v>2</v>
      </c>
      <c r="B5" s="59" t="s">
        <v>3</v>
      </c>
      <c r="C5" s="100" t="s">
        <v>4</v>
      </c>
      <c r="D5" s="61" t="s">
        <v>5</v>
      </c>
      <c r="E5" s="729"/>
      <c r="F5" s="727"/>
      <c r="G5" s="130"/>
      <c r="H5" s="130"/>
      <c r="I5" s="130"/>
      <c r="J5" s="130"/>
      <c r="K5" s="130"/>
      <c r="L5" s="130"/>
      <c r="M5" s="130"/>
      <c r="N5" s="130"/>
      <c r="O5" s="130"/>
      <c r="P5" s="130"/>
      <c r="Q5" s="130"/>
      <c r="R5" s="130"/>
      <c r="S5" s="130"/>
      <c r="T5" s="130"/>
      <c r="U5" s="130"/>
      <c r="V5" s="130"/>
      <c r="W5" s="130"/>
      <c r="X5" s="130"/>
      <c r="Y5" s="130"/>
      <c r="Z5" s="130"/>
    </row>
    <row r="6" spans="1:26" ht="56">
      <c r="A6" s="68">
        <v>1</v>
      </c>
      <c r="B6" s="86" t="s">
        <v>6</v>
      </c>
      <c r="C6" s="604" t="s">
        <v>1556</v>
      </c>
      <c r="D6" s="66" t="s">
        <v>7</v>
      </c>
      <c r="E6" s="730"/>
      <c r="F6" s="727"/>
      <c r="G6" s="130"/>
      <c r="H6" s="130"/>
      <c r="I6" s="130"/>
      <c r="J6" s="130"/>
      <c r="K6" s="130"/>
      <c r="L6" s="130"/>
      <c r="M6" s="130"/>
      <c r="N6" s="130"/>
      <c r="O6" s="130"/>
      <c r="P6" s="130"/>
      <c r="Q6" s="130"/>
      <c r="R6" s="130"/>
      <c r="S6" s="130"/>
      <c r="T6" s="130"/>
      <c r="U6" s="130"/>
      <c r="V6" s="130"/>
      <c r="W6" s="130"/>
      <c r="X6" s="130"/>
      <c r="Y6" s="130"/>
      <c r="Z6" s="130"/>
    </row>
    <row r="7" spans="1:26" ht="42">
      <c r="A7" s="68">
        <v>2</v>
      </c>
      <c r="B7" s="86" t="s">
        <v>8</v>
      </c>
      <c r="C7" s="604" t="s">
        <v>1577</v>
      </c>
      <c r="D7" s="66" t="s">
        <v>9</v>
      </c>
      <c r="E7" s="730"/>
      <c r="F7" s="727"/>
      <c r="G7" s="130"/>
      <c r="H7" s="130"/>
      <c r="I7" s="130"/>
      <c r="J7" s="130"/>
      <c r="K7" s="130"/>
      <c r="L7" s="130"/>
      <c r="M7" s="130"/>
      <c r="N7" s="130"/>
      <c r="O7" s="130"/>
      <c r="P7" s="130"/>
      <c r="Q7" s="130"/>
      <c r="R7" s="130"/>
      <c r="S7" s="130"/>
      <c r="T7" s="130"/>
      <c r="U7" s="130"/>
      <c r="V7" s="130"/>
      <c r="W7" s="130"/>
      <c r="X7" s="130"/>
      <c r="Y7" s="130"/>
      <c r="Z7" s="130"/>
    </row>
    <row r="8" spans="1:26" ht="52" customHeight="1">
      <c r="A8" s="68">
        <v>3</v>
      </c>
      <c r="B8" s="86" t="s">
        <v>10</v>
      </c>
      <c r="C8" s="604" t="s">
        <v>1557</v>
      </c>
      <c r="D8" s="66" t="s">
        <v>9</v>
      </c>
      <c r="E8" s="730"/>
      <c r="F8" s="727"/>
      <c r="G8" s="130"/>
      <c r="H8" s="130"/>
      <c r="I8" s="130"/>
      <c r="J8" s="130"/>
      <c r="K8" s="130"/>
      <c r="L8" s="130"/>
      <c r="M8" s="130"/>
      <c r="N8" s="130"/>
      <c r="O8" s="130"/>
      <c r="P8" s="130"/>
      <c r="Q8" s="130"/>
      <c r="R8" s="130"/>
      <c r="S8" s="130"/>
      <c r="T8" s="130"/>
      <c r="U8" s="130"/>
      <c r="V8" s="130"/>
      <c r="W8" s="130"/>
      <c r="X8" s="130"/>
      <c r="Y8" s="130"/>
      <c r="Z8" s="130"/>
    </row>
    <row r="9" spans="1:26" ht="56">
      <c r="A9" s="68">
        <v>4</v>
      </c>
      <c r="B9" s="86" t="s">
        <v>11</v>
      </c>
      <c r="C9" s="604" t="s">
        <v>1558</v>
      </c>
      <c r="D9" s="66" t="s">
        <v>9</v>
      </c>
      <c r="E9" s="730"/>
      <c r="F9" s="727"/>
      <c r="G9" s="130"/>
      <c r="H9" s="130"/>
      <c r="I9" s="130"/>
      <c r="J9" s="130"/>
      <c r="K9" s="130"/>
      <c r="L9" s="130"/>
      <c r="M9" s="130"/>
      <c r="N9" s="130"/>
      <c r="O9" s="130"/>
      <c r="P9" s="130"/>
      <c r="Q9" s="130"/>
      <c r="R9" s="130"/>
      <c r="S9" s="130"/>
      <c r="T9" s="130"/>
      <c r="U9" s="130"/>
      <c r="V9" s="130"/>
      <c r="W9" s="130"/>
      <c r="X9" s="130"/>
      <c r="Y9" s="130"/>
      <c r="Z9" s="130"/>
    </row>
    <row r="10" spans="1:26" ht="42">
      <c r="A10" s="68">
        <v>5</v>
      </c>
      <c r="B10" s="86" t="s">
        <v>12</v>
      </c>
      <c r="C10" s="604" t="s">
        <v>1559</v>
      </c>
      <c r="D10" s="66" t="s">
        <v>9</v>
      </c>
      <c r="E10" s="730"/>
      <c r="F10" s="727"/>
      <c r="G10" s="130"/>
      <c r="H10" s="130"/>
      <c r="I10" s="130"/>
      <c r="J10" s="130"/>
      <c r="K10" s="130"/>
      <c r="L10" s="130"/>
      <c r="M10" s="130"/>
      <c r="N10" s="130"/>
      <c r="O10" s="130"/>
      <c r="P10" s="130"/>
      <c r="Q10" s="130"/>
      <c r="R10" s="130"/>
      <c r="S10" s="130"/>
      <c r="T10" s="130"/>
      <c r="U10" s="130"/>
      <c r="V10" s="130"/>
      <c r="W10" s="130"/>
      <c r="X10" s="130"/>
      <c r="Y10" s="130"/>
      <c r="Z10" s="130"/>
    </row>
    <row r="11" spans="1:26" ht="42">
      <c r="A11" s="68">
        <v>6</v>
      </c>
      <c r="B11" s="86" t="s">
        <v>13</v>
      </c>
      <c r="C11" s="604" t="s">
        <v>1560</v>
      </c>
      <c r="D11" s="66" t="s">
        <v>9</v>
      </c>
      <c r="E11" s="730"/>
      <c r="F11" s="727"/>
      <c r="G11" s="130"/>
      <c r="H11" s="130"/>
      <c r="I11" s="130"/>
      <c r="J11" s="130"/>
      <c r="K11" s="130"/>
      <c r="L11" s="130"/>
      <c r="M11" s="130"/>
      <c r="N11" s="130"/>
      <c r="O11" s="130"/>
      <c r="P11" s="130"/>
      <c r="Q11" s="130"/>
      <c r="R11" s="130"/>
      <c r="S11" s="130"/>
      <c r="T11" s="130"/>
      <c r="U11" s="130"/>
      <c r="V11" s="130"/>
      <c r="W11" s="130"/>
      <c r="X11" s="130"/>
      <c r="Y11" s="130"/>
      <c r="Z11" s="130"/>
    </row>
    <row r="12" spans="1:26" ht="42">
      <c r="A12" s="68">
        <v>7</v>
      </c>
      <c r="B12" s="86" t="s">
        <v>14</v>
      </c>
      <c r="C12" s="604" t="s">
        <v>1561</v>
      </c>
      <c r="D12" s="66" t="s">
        <v>9</v>
      </c>
      <c r="E12" s="730"/>
      <c r="F12" s="727"/>
      <c r="G12" s="130"/>
      <c r="H12" s="130"/>
      <c r="I12" s="130"/>
      <c r="J12" s="130"/>
      <c r="K12" s="130"/>
      <c r="L12" s="130"/>
      <c r="M12" s="130"/>
      <c r="N12" s="130"/>
      <c r="O12" s="130"/>
      <c r="P12" s="130"/>
      <c r="Q12" s="130"/>
      <c r="R12" s="130"/>
      <c r="S12" s="130"/>
      <c r="T12" s="130"/>
      <c r="U12" s="130"/>
      <c r="V12" s="130"/>
      <c r="W12" s="130"/>
      <c r="X12" s="130"/>
      <c r="Y12" s="130"/>
      <c r="Z12" s="130"/>
    </row>
    <row r="13" spans="1:26" ht="42">
      <c r="A13" s="68">
        <v>8</v>
      </c>
      <c r="B13" s="86" t="s">
        <v>15</v>
      </c>
      <c r="C13" s="604" t="s">
        <v>1562</v>
      </c>
      <c r="D13" s="66" t="s">
        <v>9</v>
      </c>
      <c r="E13" s="730"/>
      <c r="F13" s="727"/>
      <c r="G13" s="130"/>
      <c r="H13" s="130"/>
      <c r="I13" s="130"/>
      <c r="J13" s="130"/>
      <c r="K13" s="130"/>
      <c r="L13" s="130"/>
      <c r="M13" s="130"/>
      <c r="N13" s="130"/>
      <c r="O13" s="130"/>
      <c r="P13" s="130"/>
      <c r="Q13" s="130"/>
      <c r="R13" s="130"/>
      <c r="S13" s="130"/>
      <c r="T13" s="130"/>
      <c r="U13" s="130"/>
      <c r="V13" s="130"/>
      <c r="W13" s="130"/>
      <c r="X13" s="130"/>
      <c r="Y13" s="130"/>
      <c r="Z13" s="130"/>
    </row>
    <row r="14" spans="1:26" ht="42">
      <c r="A14" s="68">
        <v>9</v>
      </c>
      <c r="B14" s="86" t="s">
        <v>16</v>
      </c>
      <c r="C14" s="606"/>
      <c r="D14" s="66" t="s">
        <v>9</v>
      </c>
      <c r="E14" s="730"/>
      <c r="F14" s="727"/>
      <c r="G14" s="130"/>
      <c r="H14" s="130"/>
      <c r="I14" s="130"/>
      <c r="J14" s="130"/>
      <c r="K14" s="130"/>
      <c r="L14" s="130"/>
      <c r="M14" s="130"/>
      <c r="N14" s="130"/>
      <c r="O14" s="130"/>
      <c r="P14" s="130"/>
      <c r="Q14" s="130"/>
      <c r="R14" s="130"/>
      <c r="S14" s="130"/>
      <c r="T14" s="130"/>
      <c r="U14" s="130"/>
      <c r="V14" s="130"/>
      <c r="W14" s="130"/>
      <c r="X14" s="130"/>
      <c r="Y14" s="130"/>
      <c r="Z14" s="130"/>
    </row>
    <row r="15" spans="1:26" ht="42">
      <c r="A15" s="68">
        <v>10</v>
      </c>
      <c r="B15" s="86" t="s">
        <v>17</v>
      </c>
      <c r="C15" s="606"/>
      <c r="D15" s="66" t="s">
        <v>9</v>
      </c>
      <c r="E15" s="730"/>
      <c r="F15" s="727"/>
      <c r="G15" s="130"/>
      <c r="H15" s="130"/>
      <c r="I15" s="130"/>
      <c r="J15" s="130"/>
      <c r="K15" s="130"/>
      <c r="L15" s="130"/>
      <c r="M15" s="130"/>
      <c r="N15" s="130"/>
      <c r="O15" s="130"/>
      <c r="P15" s="130"/>
      <c r="Q15" s="130"/>
      <c r="R15" s="130"/>
      <c r="S15" s="130"/>
      <c r="T15" s="130"/>
      <c r="U15" s="130"/>
      <c r="V15" s="130"/>
      <c r="W15" s="130"/>
      <c r="X15" s="130"/>
      <c r="Y15" s="130"/>
      <c r="Z15" s="130"/>
    </row>
    <row r="16" spans="1:26" ht="42">
      <c r="A16" s="68">
        <v>11</v>
      </c>
      <c r="B16" s="86" t="s">
        <v>18</v>
      </c>
      <c r="C16" s="606"/>
      <c r="D16" s="66" t="s">
        <v>9</v>
      </c>
      <c r="E16" s="730"/>
      <c r="F16" s="727"/>
      <c r="G16" s="130"/>
      <c r="H16" s="130"/>
      <c r="I16" s="130"/>
      <c r="J16" s="130"/>
      <c r="K16" s="130"/>
      <c r="L16" s="130"/>
      <c r="M16" s="130"/>
      <c r="N16" s="130"/>
      <c r="O16" s="130"/>
      <c r="P16" s="130"/>
      <c r="Q16" s="130"/>
      <c r="R16" s="130"/>
      <c r="S16" s="130"/>
      <c r="T16" s="130"/>
      <c r="U16" s="130"/>
      <c r="V16" s="130"/>
      <c r="W16" s="130"/>
      <c r="X16" s="130"/>
      <c r="Y16" s="130"/>
      <c r="Z16" s="130"/>
    </row>
    <row r="17" spans="1:26" ht="56">
      <c r="A17" s="68">
        <v>12</v>
      </c>
      <c r="B17" s="86" t="s">
        <v>19</v>
      </c>
      <c r="C17" s="605"/>
      <c r="D17" s="66" t="s">
        <v>20</v>
      </c>
      <c r="E17" s="730"/>
      <c r="F17" s="727"/>
      <c r="G17" s="130"/>
      <c r="H17" s="130"/>
      <c r="I17" s="130"/>
      <c r="J17" s="130"/>
      <c r="K17" s="130"/>
      <c r="L17" s="130"/>
      <c r="M17" s="130"/>
      <c r="N17" s="130"/>
      <c r="O17" s="130"/>
      <c r="P17" s="130"/>
      <c r="Q17" s="130"/>
      <c r="R17" s="130"/>
      <c r="S17" s="130"/>
      <c r="T17" s="130"/>
      <c r="U17" s="130"/>
      <c r="V17" s="130"/>
      <c r="W17" s="130"/>
      <c r="X17" s="130"/>
      <c r="Y17" s="130"/>
      <c r="Z17" s="130"/>
    </row>
    <row r="18" spans="1:26" ht="42">
      <c r="A18" s="68">
        <v>13</v>
      </c>
      <c r="B18" s="86" t="s">
        <v>21</v>
      </c>
      <c r="C18" s="604" t="s">
        <v>1563</v>
      </c>
      <c r="D18" s="66" t="s">
        <v>9</v>
      </c>
      <c r="E18" s="730"/>
      <c r="F18" s="727"/>
      <c r="G18" s="55"/>
      <c r="H18" s="55"/>
      <c r="I18" s="55"/>
      <c r="J18" s="55"/>
      <c r="K18" s="55"/>
      <c r="L18" s="55"/>
      <c r="M18" s="55"/>
      <c r="N18" s="55"/>
      <c r="O18" s="55"/>
      <c r="P18" s="55"/>
      <c r="Q18" s="55"/>
      <c r="R18" s="55"/>
      <c r="S18" s="55"/>
      <c r="T18" s="55"/>
      <c r="U18" s="55"/>
      <c r="V18" s="55"/>
      <c r="W18" s="55"/>
      <c r="X18" s="55"/>
      <c r="Y18" s="55"/>
      <c r="Z18" s="55"/>
    </row>
    <row r="19" spans="1:26" ht="42">
      <c r="A19" s="68">
        <v>14</v>
      </c>
      <c r="B19" s="86" t="s">
        <v>22</v>
      </c>
      <c r="C19" s="604" t="s">
        <v>1564</v>
      </c>
      <c r="D19" s="66" t="s">
        <v>9</v>
      </c>
      <c r="E19" s="730"/>
      <c r="F19" s="727"/>
      <c r="G19" s="130"/>
      <c r="H19" s="130"/>
      <c r="I19" s="130"/>
      <c r="J19" s="130"/>
      <c r="K19" s="130"/>
      <c r="L19" s="130"/>
      <c r="M19" s="130"/>
      <c r="N19" s="130"/>
      <c r="O19" s="130"/>
      <c r="P19" s="130"/>
      <c r="Q19" s="130"/>
      <c r="R19" s="130"/>
      <c r="S19" s="130"/>
      <c r="T19" s="130"/>
      <c r="U19" s="130"/>
      <c r="V19" s="130"/>
      <c r="W19" s="130"/>
      <c r="X19" s="130"/>
      <c r="Y19" s="130"/>
      <c r="Z19" s="130"/>
    </row>
    <row r="20" spans="1:26" ht="14">
      <c r="A20" s="55"/>
      <c r="B20" s="474"/>
      <c r="C20" s="92"/>
      <c r="D20" s="55"/>
      <c r="E20" s="476"/>
      <c r="F20" s="603"/>
      <c r="G20" s="130"/>
      <c r="H20" s="130"/>
      <c r="I20" s="130"/>
      <c r="J20" s="130"/>
      <c r="K20" s="130"/>
      <c r="L20" s="130"/>
      <c r="M20" s="130"/>
      <c r="N20" s="130"/>
      <c r="O20" s="130"/>
      <c r="P20" s="130"/>
      <c r="Q20" s="130"/>
      <c r="R20" s="130"/>
      <c r="S20" s="130"/>
      <c r="T20" s="130"/>
      <c r="U20" s="130"/>
      <c r="V20" s="130"/>
      <c r="W20" s="130"/>
      <c r="X20" s="130"/>
      <c r="Y20" s="130"/>
      <c r="Z20" s="130"/>
    </row>
    <row r="21" spans="1:26" ht="21.75" customHeight="1">
      <c r="A21" s="58" t="s">
        <v>23</v>
      </c>
      <c r="B21" s="54"/>
      <c r="C21" s="89"/>
      <c r="D21" s="54"/>
      <c r="E21" s="476"/>
      <c r="F21" s="603"/>
      <c r="G21" s="130"/>
      <c r="H21" s="130"/>
      <c r="I21" s="130"/>
      <c r="J21" s="130"/>
      <c r="K21" s="130"/>
      <c r="L21" s="130"/>
      <c r="M21" s="130"/>
      <c r="N21" s="130"/>
      <c r="O21" s="130"/>
      <c r="P21" s="130"/>
      <c r="Q21" s="130"/>
      <c r="R21" s="130"/>
      <c r="S21" s="130"/>
      <c r="T21" s="130"/>
      <c r="U21" s="130"/>
      <c r="V21" s="130"/>
      <c r="W21" s="130"/>
      <c r="X21" s="130"/>
      <c r="Y21" s="130"/>
      <c r="Z21" s="130"/>
    </row>
    <row r="22" spans="1:26" ht="39.75" customHeight="1">
      <c r="A22" s="60" t="s">
        <v>2</v>
      </c>
      <c r="B22" s="59" t="s">
        <v>3</v>
      </c>
      <c r="C22" s="100" t="s">
        <v>4</v>
      </c>
      <c r="D22" s="60" t="s">
        <v>24</v>
      </c>
      <c r="E22" s="59" t="s">
        <v>25</v>
      </c>
      <c r="F22" s="59" t="s">
        <v>5</v>
      </c>
      <c r="G22" s="130"/>
      <c r="H22" s="130"/>
      <c r="I22" s="130"/>
      <c r="J22" s="130"/>
      <c r="K22" s="130"/>
      <c r="L22" s="130"/>
      <c r="M22" s="130"/>
      <c r="N22" s="130"/>
      <c r="O22" s="130"/>
      <c r="P22" s="130"/>
      <c r="Q22" s="130"/>
      <c r="R22" s="130"/>
      <c r="S22" s="130"/>
      <c r="T22" s="130"/>
      <c r="U22" s="130"/>
      <c r="V22" s="130"/>
      <c r="W22" s="130"/>
      <c r="X22" s="130"/>
      <c r="Y22" s="130"/>
      <c r="Z22" s="130"/>
    </row>
    <row r="23" spans="1:26" ht="49.5" customHeight="1">
      <c r="A23" s="60">
        <v>1</v>
      </c>
      <c r="B23" s="209" t="s">
        <v>26</v>
      </c>
      <c r="C23" s="100"/>
      <c r="D23" s="60"/>
      <c r="E23" s="60"/>
      <c r="F23" s="163" t="s">
        <v>27</v>
      </c>
      <c r="G23" s="130"/>
      <c r="H23" s="130"/>
      <c r="I23" s="130"/>
      <c r="J23" s="130"/>
      <c r="K23" s="130"/>
      <c r="L23" s="130"/>
      <c r="M23" s="130"/>
      <c r="N23" s="130"/>
      <c r="O23" s="130"/>
      <c r="P23" s="130"/>
      <c r="Q23" s="130"/>
      <c r="R23" s="130"/>
      <c r="S23" s="130"/>
      <c r="T23" s="130"/>
      <c r="U23" s="130"/>
      <c r="V23" s="130"/>
      <c r="W23" s="130"/>
      <c r="X23" s="130"/>
      <c r="Y23" s="130"/>
      <c r="Z23" s="130"/>
    </row>
    <row r="24" spans="1:26" ht="88" customHeight="1">
      <c r="A24" s="488" t="s">
        <v>28</v>
      </c>
      <c r="B24" s="86" t="s">
        <v>29</v>
      </c>
      <c r="C24" s="118" t="s">
        <v>1565</v>
      </c>
      <c r="D24" s="607" t="s">
        <v>1566</v>
      </c>
      <c r="E24" s="266"/>
      <c r="F24" s="731" t="s">
        <v>30</v>
      </c>
      <c r="G24" s="130"/>
      <c r="H24" s="130"/>
      <c r="I24" s="130"/>
      <c r="J24" s="130"/>
      <c r="K24" s="130"/>
      <c r="L24" s="130"/>
      <c r="M24" s="130"/>
      <c r="N24" s="130"/>
      <c r="O24" s="130"/>
      <c r="P24" s="130"/>
      <c r="Q24" s="130"/>
      <c r="R24" s="130"/>
      <c r="S24" s="130"/>
      <c r="T24" s="130"/>
      <c r="U24" s="130"/>
      <c r="V24" s="130"/>
      <c r="W24" s="130"/>
      <c r="X24" s="130"/>
      <c r="Y24" s="130"/>
      <c r="Z24" s="130"/>
    </row>
    <row r="25" spans="1:26" ht="64" customHeight="1">
      <c r="A25" s="488" t="s">
        <v>31</v>
      </c>
      <c r="B25" s="86" t="s">
        <v>32</v>
      </c>
      <c r="C25" s="605"/>
      <c r="D25" s="608"/>
      <c r="E25" s="266"/>
      <c r="F25" s="732"/>
      <c r="G25" s="130"/>
      <c r="H25" s="130"/>
      <c r="I25" s="130"/>
      <c r="J25" s="130"/>
      <c r="K25" s="130"/>
      <c r="L25" s="130"/>
      <c r="M25" s="130"/>
      <c r="N25" s="130"/>
      <c r="O25" s="130"/>
      <c r="P25" s="130"/>
      <c r="Q25" s="130"/>
      <c r="R25" s="130"/>
      <c r="S25" s="130"/>
      <c r="T25" s="130"/>
      <c r="U25" s="130"/>
      <c r="V25" s="130"/>
      <c r="W25" s="130"/>
      <c r="X25" s="130"/>
      <c r="Y25" s="130"/>
      <c r="Z25" s="130"/>
    </row>
    <row r="26" spans="1:26" ht="63.65" customHeight="1">
      <c r="A26" s="488" t="s">
        <v>33</v>
      </c>
      <c r="B26" s="86" t="s">
        <v>34</v>
      </c>
      <c r="C26" s="605"/>
      <c r="D26" s="608"/>
      <c r="E26" s="266"/>
      <c r="F26" s="732"/>
      <c r="G26" s="130"/>
      <c r="H26" s="130"/>
      <c r="I26" s="130"/>
      <c r="J26" s="130"/>
      <c r="K26" s="130"/>
      <c r="L26" s="130"/>
      <c r="M26" s="130"/>
      <c r="N26" s="130"/>
      <c r="O26" s="130"/>
      <c r="P26" s="130"/>
      <c r="Q26" s="130"/>
      <c r="R26" s="130"/>
      <c r="S26" s="130"/>
      <c r="T26" s="130"/>
      <c r="U26" s="130"/>
      <c r="V26" s="130"/>
      <c r="W26" s="130"/>
      <c r="X26" s="130"/>
      <c r="Y26" s="130"/>
      <c r="Z26" s="130"/>
    </row>
    <row r="27" spans="1:26" ht="58.5" customHeight="1">
      <c r="A27" s="488" t="s">
        <v>35</v>
      </c>
      <c r="B27" s="86" t="s">
        <v>36</v>
      </c>
      <c r="C27" s="605"/>
      <c r="D27" s="608"/>
      <c r="E27" s="266"/>
      <c r="F27" s="733"/>
      <c r="G27" s="130"/>
      <c r="H27" s="130"/>
      <c r="I27" s="130"/>
      <c r="J27" s="130"/>
      <c r="K27" s="130"/>
      <c r="L27" s="130"/>
      <c r="M27" s="130"/>
      <c r="N27" s="130"/>
      <c r="O27" s="130"/>
      <c r="P27" s="130"/>
      <c r="Q27" s="130"/>
      <c r="R27" s="130"/>
      <c r="S27" s="130"/>
      <c r="T27" s="130"/>
      <c r="U27" s="130"/>
      <c r="V27" s="130"/>
      <c r="W27" s="130"/>
      <c r="X27" s="130"/>
      <c r="Y27" s="130"/>
      <c r="Z27" s="130"/>
    </row>
    <row r="28" spans="1:26" ht="60.65" customHeight="1">
      <c r="A28" s="60">
        <v>2</v>
      </c>
      <c r="B28" s="209" t="s">
        <v>37</v>
      </c>
      <c r="C28" s="100"/>
      <c r="D28" s="60"/>
      <c r="E28" s="60"/>
      <c r="F28" s="163"/>
      <c r="G28" s="130"/>
      <c r="H28" s="130"/>
      <c r="I28" s="130"/>
      <c r="J28" s="130"/>
      <c r="K28" s="130"/>
      <c r="L28" s="130"/>
      <c r="M28" s="130"/>
      <c r="N28" s="130"/>
      <c r="O28" s="130"/>
      <c r="P28" s="130"/>
      <c r="Q28" s="130"/>
      <c r="R28" s="130"/>
      <c r="S28" s="130"/>
      <c r="T28" s="130"/>
      <c r="U28" s="130"/>
      <c r="V28" s="130"/>
      <c r="W28" s="130"/>
      <c r="X28" s="130"/>
      <c r="Y28" s="130"/>
      <c r="Z28" s="130"/>
    </row>
    <row r="29" spans="1:26" ht="46.5" customHeight="1">
      <c r="A29" s="68"/>
      <c r="B29" s="86" t="s">
        <v>38</v>
      </c>
      <c r="C29" s="605"/>
      <c r="D29" s="163"/>
      <c r="E29" s="76"/>
      <c r="F29" s="163" t="s">
        <v>27</v>
      </c>
      <c r="G29" s="130"/>
      <c r="H29" s="130"/>
      <c r="I29" s="130"/>
      <c r="J29" s="130"/>
      <c r="K29" s="130"/>
      <c r="L29" s="130"/>
      <c r="M29" s="130"/>
      <c r="N29" s="130"/>
      <c r="O29" s="130"/>
      <c r="P29" s="130"/>
      <c r="Q29" s="130"/>
      <c r="R29" s="130"/>
      <c r="S29" s="130"/>
      <c r="T29" s="130"/>
      <c r="U29" s="130"/>
      <c r="V29" s="130"/>
      <c r="W29" s="130"/>
      <c r="X29" s="130"/>
      <c r="Y29" s="130"/>
      <c r="Z29" s="130"/>
    </row>
    <row r="30" spans="1:26" ht="19.5" customHeight="1">
      <c r="A30" s="68" t="s">
        <v>28</v>
      </c>
      <c r="B30" s="86" t="s">
        <v>39</v>
      </c>
      <c r="C30" s="605"/>
      <c r="D30" s="608"/>
      <c r="E30" s="266"/>
      <c r="F30" s="731" t="s">
        <v>40</v>
      </c>
      <c r="G30" s="130"/>
      <c r="H30" s="130"/>
      <c r="I30" s="130"/>
      <c r="J30" s="130"/>
      <c r="K30" s="130"/>
      <c r="L30" s="130"/>
      <c r="M30" s="130"/>
      <c r="N30" s="130"/>
      <c r="O30" s="130"/>
      <c r="P30" s="130"/>
      <c r="Q30" s="130"/>
      <c r="R30" s="130"/>
      <c r="S30" s="130"/>
      <c r="T30" s="130"/>
      <c r="U30" s="130"/>
      <c r="V30" s="130"/>
      <c r="W30" s="130"/>
      <c r="X30" s="130"/>
      <c r="Y30" s="130"/>
      <c r="Z30" s="130"/>
    </row>
    <row r="31" spans="1:26" ht="19.5" customHeight="1">
      <c r="A31" s="68" t="s">
        <v>31</v>
      </c>
      <c r="B31" s="86" t="s">
        <v>41</v>
      </c>
      <c r="C31" s="605"/>
      <c r="D31" s="608"/>
      <c r="E31" s="266"/>
      <c r="F31" s="732"/>
      <c r="G31" s="130"/>
      <c r="H31" s="130"/>
      <c r="I31" s="130"/>
      <c r="J31" s="130"/>
      <c r="K31" s="130"/>
      <c r="L31" s="130"/>
      <c r="M31" s="130"/>
      <c r="N31" s="130"/>
      <c r="O31" s="130"/>
      <c r="P31" s="130"/>
      <c r="Q31" s="130"/>
      <c r="R31" s="130"/>
      <c r="S31" s="130"/>
      <c r="T31" s="130"/>
      <c r="U31" s="130"/>
      <c r="V31" s="130"/>
      <c r="W31" s="130"/>
      <c r="X31" s="130"/>
      <c r="Y31" s="130"/>
      <c r="Z31" s="130"/>
    </row>
    <row r="32" spans="1:26" ht="19.5" customHeight="1">
      <c r="A32" s="68" t="s">
        <v>33</v>
      </c>
      <c r="B32" s="86" t="s">
        <v>42</v>
      </c>
      <c r="C32" s="605"/>
      <c r="D32" s="608"/>
      <c r="E32" s="266"/>
      <c r="F32" s="732"/>
      <c r="G32" s="130"/>
      <c r="H32" s="130"/>
      <c r="I32" s="130"/>
      <c r="J32" s="130"/>
      <c r="K32" s="130"/>
      <c r="L32" s="130"/>
      <c r="M32" s="130"/>
      <c r="N32" s="130"/>
      <c r="O32" s="130"/>
      <c r="P32" s="130"/>
      <c r="Q32" s="130"/>
      <c r="R32" s="130"/>
      <c r="S32" s="130"/>
      <c r="T32" s="130"/>
      <c r="U32" s="130"/>
      <c r="V32" s="130"/>
      <c r="W32" s="130"/>
      <c r="X32" s="130"/>
      <c r="Y32" s="130"/>
      <c r="Z32" s="130"/>
    </row>
    <row r="33" spans="1:26" ht="19.5" customHeight="1">
      <c r="A33" s="68" t="s">
        <v>35</v>
      </c>
      <c r="B33" s="86" t="s">
        <v>43</v>
      </c>
      <c r="C33" s="605"/>
      <c r="D33" s="608"/>
      <c r="E33" s="266"/>
      <c r="F33" s="732"/>
      <c r="G33" s="130"/>
      <c r="H33" s="130"/>
      <c r="I33" s="130"/>
      <c r="J33" s="130"/>
      <c r="K33" s="130"/>
      <c r="L33" s="130"/>
      <c r="M33" s="130"/>
      <c r="N33" s="130"/>
      <c r="O33" s="130"/>
      <c r="P33" s="130"/>
      <c r="Q33" s="130"/>
      <c r="R33" s="130"/>
      <c r="S33" s="130"/>
      <c r="T33" s="130"/>
      <c r="U33" s="130"/>
      <c r="V33" s="130"/>
      <c r="W33" s="130"/>
      <c r="X33" s="130"/>
      <c r="Y33" s="130"/>
      <c r="Z33" s="130"/>
    </row>
    <row r="34" spans="1:26" ht="19.5" customHeight="1">
      <c r="A34" s="68" t="s">
        <v>44</v>
      </c>
      <c r="B34" s="86" t="s">
        <v>45</v>
      </c>
      <c r="C34" s="605"/>
      <c r="D34" s="608"/>
      <c r="E34" s="266"/>
      <c r="F34" s="732"/>
      <c r="G34" s="130"/>
      <c r="H34" s="130"/>
      <c r="I34" s="130"/>
      <c r="J34" s="130"/>
      <c r="K34" s="130"/>
      <c r="L34" s="130"/>
      <c r="M34" s="130"/>
      <c r="N34" s="130"/>
      <c r="O34" s="130"/>
      <c r="P34" s="130"/>
      <c r="Q34" s="130"/>
      <c r="R34" s="130"/>
      <c r="S34" s="130"/>
      <c r="T34" s="130"/>
      <c r="U34" s="130"/>
      <c r="V34" s="130"/>
      <c r="W34" s="130"/>
      <c r="X34" s="130"/>
      <c r="Y34" s="130"/>
      <c r="Z34" s="130"/>
    </row>
    <row r="35" spans="1:26" ht="19.5" customHeight="1">
      <c r="A35" s="68" t="s">
        <v>46</v>
      </c>
      <c r="B35" s="86" t="s">
        <v>47</v>
      </c>
      <c r="C35" s="605"/>
      <c r="D35" s="608"/>
      <c r="E35" s="266"/>
      <c r="F35" s="733"/>
      <c r="G35" s="130"/>
      <c r="H35" s="130"/>
      <c r="I35" s="130"/>
      <c r="J35" s="130"/>
      <c r="K35" s="130"/>
      <c r="L35" s="130"/>
      <c r="M35" s="130"/>
      <c r="N35" s="130"/>
      <c r="O35" s="130"/>
      <c r="P35" s="130"/>
      <c r="Q35" s="130"/>
      <c r="R35" s="130"/>
      <c r="S35" s="130"/>
      <c r="T35" s="130"/>
      <c r="U35" s="130"/>
      <c r="V35" s="130"/>
      <c r="W35" s="130"/>
      <c r="X35" s="130"/>
      <c r="Y35" s="130"/>
      <c r="Z35" s="130"/>
    </row>
    <row r="36" spans="1:26" ht="27" customHeight="1">
      <c r="A36" s="68"/>
      <c r="B36" s="227" t="s">
        <v>48</v>
      </c>
      <c r="C36" s="609"/>
      <c r="D36" s="610"/>
      <c r="E36" s="227">
        <f>SUM(E30:E35)</f>
        <v>0</v>
      </c>
      <c r="F36" s="163"/>
      <c r="G36" s="130"/>
      <c r="H36" s="130"/>
      <c r="I36" s="130"/>
      <c r="J36" s="130"/>
      <c r="K36" s="130"/>
      <c r="L36" s="130"/>
      <c r="M36" s="130"/>
      <c r="N36" s="130"/>
      <c r="O36" s="130"/>
      <c r="P36" s="130"/>
      <c r="Q36" s="130"/>
      <c r="R36" s="130"/>
      <c r="S36" s="130"/>
      <c r="T36" s="130"/>
      <c r="U36" s="130"/>
      <c r="V36" s="130"/>
      <c r="W36" s="130"/>
      <c r="X36" s="130"/>
      <c r="Y36" s="130"/>
      <c r="Z36" s="130"/>
    </row>
    <row r="37" spans="1:26" ht="83.15" customHeight="1">
      <c r="A37" s="60">
        <v>3</v>
      </c>
      <c r="B37" s="209" t="s">
        <v>49</v>
      </c>
      <c r="C37" s="100"/>
      <c r="D37" s="60"/>
      <c r="E37" s="60"/>
      <c r="F37" s="163"/>
      <c r="G37" s="130"/>
      <c r="H37" s="130"/>
      <c r="I37" s="130"/>
      <c r="J37" s="130"/>
      <c r="K37" s="130"/>
      <c r="L37" s="130"/>
      <c r="M37" s="130"/>
      <c r="N37" s="130"/>
      <c r="O37" s="130"/>
      <c r="P37" s="130"/>
      <c r="Q37" s="130"/>
      <c r="R37" s="130"/>
      <c r="S37" s="130"/>
      <c r="T37" s="130"/>
      <c r="U37" s="130"/>
      <c r="V37" s="130"/>
      <c r="W37" s="130"/>
      <c r="X37" s="130"/>
      <c r="Y37" s="130"/>
      <c r="Z37" s="130"/>
    </row>
    <row r="38" spans="1:26" ht="47.25" customHeight="1">
      <c r="A38" s="68"/>
      <c r="B38" s="86" t="s">
        <v>50</v>
      </c>
      <c r="C38" s="605"/>
      <c r="D38" s="163"/>
      <c r="E38" s="76"/>
      <c r="F38" s="163" t="s">
        <v>27</v>
      </c>
      <c r="G38" s="130"/>
      <c r="H38" s="130"/>
      <c r="I38" s="130"/>
      <c r="J38" s="130"/>
      <c r="K38" s="130"/>
      <c r="L38" s="130"/>
      <c r="M38" s="130"/>
      <c r="N38" s="130"/>
      <c r="O38" s="130"/>
      <c r="P38" s="130"/>
      <c r="Q38" s="130"/>
      <c r="R38" s="130"/>
      <c r="S38" s="130"/>
      <c r="T38" s="130"/>
      <c r="U38" s="130"/>
      <c r="V38" s="130"/>
      <c r="W38" s="130"/>
      <c r="X38" s="130"/>
      <c r="Y38" s="130"/>
      <c r="Z38" s="130"/>
    </row>
    <row r="39" spans="1:26" ht="19.5" customHeight="1">
      <c r="A39" s="68" t="s">
        <v>28</v>
      </c>
      <c r="B39" s="86" t="s">
        <v>39</v>
      </c>
      <c r="C39" s="605"/>
      <c r="D39" s="608"/>
      <c r="E39" s="266"/>
      <c r="F39" s="731" t="s">
        <v>40</v>
      </c>
      <c r="G39" s="130"/>
      <c r="H39" s="130"/>
      <c r="I39" s="130"/>
      <c r="J39" s="130"/>
      <c r="K39" s="130"/>
      <c r="L39" s="130"/>
      <c r="M39" s="130"/>
      <c r="N39" s="130"/>
      <c r="O39" s="130"/>
      <c r="P39" s="130"/>
      <c r="Q39" s="130"/>
      <c r="R39" s="130"/>
      <c r="S39" s="130"/>
      <c r="T39" s="130"/>
      <c r="U39" s="130"/>
      <c r="V39" s="130"/>
      <c r="W39" s="130"/>
      <c r="X39" s="130"/>
      <c r="Y39" s="130"/>
      <c r="Z39" s="130"/>
    </row>
    <row r="40" spans="1:26" ht="19.5" customHeight="1">
      <c r="A40" s="68" t="s">
        <v>31</v>
      </c>
      <c r="B40" s="86" t="s">
        <v>41</v>
      </c>
      <c r="C40" s="605"/>
      <c r="D40" s="608"/>
      <c r="E40" s="266"/>
      <c r="F40" s="732"/>
      <c r="G40" s="130"/>
      <c r="H40" s="130"/>
      <c r="I40" s="130"/>
      <c r="J40" s="130"/>
      <c r="K40" s="130"/>
      <c r="L40" s="130"/>
      <c r="M40" s="130"/>
      <c r="N40" s="130"/>
      <c r="O40" s="130"/>
      <c r="P40" s="130"/>
      <c r="Q40" s="130"/>
      <c r="R40" s="130"/>
      <c r="S40" s="130"/>
      <c r="T40" s="130"/>
      <c r="U40" s="130"/>
      <c r="V40" s="130"/>
      <c r="W40" s="130"/>
      <c r="X40" s="130"/>
      <c r="Y40" s="130"/>
      <c r="Z40" s="130"/>
    </row>
    <row r="41" spans="1:26" ht="19.5" customHeight="1">
      <c r="A41" s="68" t="s">
        <v>33</v>
      </c>
      <c r="B41" s="86" t="s">
        <v>42</v>
      </c>
      <c r="C41" s="605"/>
      <c r="D41" s="608"/>
      <c r="E41" s="266"/>
      <c r="F41" s="732"/>
      <c r="G41" s="130"/>
      <c r="H41" s="130"/>
      <c r="I41" s="130"/>
      <c r="J41" s="130"/>
      <c r="K41" s="130"/>
      <c r="L41" s="130"/>
      <c r="M41" s="130"/>
      <c r="N41" s="130"/>
      <c r="O41" s="130"/>
      <c r="P41" s="130"/>
      <c r="Q41" s="130"/>
      <c r="R41" s="130"/>
      <c r="S41" s="130"/>
      <c r="T41" s="130"/>
      <c r="U41" s="130"/>
      <c r="V41" s="130"/>
      <c r="W41" s="130"/>
      <c r="X41" s="130"/>
      <c r="Y41" s="130"/>
      <c r="Z41" s="130"/>
    </row>
    <row r="42" spans="1:26" ht="19.5" customHeight="1">
      <c r="A42" s="68" t="s">
        <v>35</v>
      </c>
      <c r="B42" s="86" t="s">
        <v>43</v>
      </c>
      <c r="C42" s="605"/>
      <c r="D42" s="608"/>
      <c r="E42" s="266"/>
      <c r="F42" s="732"/>
      <c r="G42" s="130"/>
      <c r="H42" s="130"/>
      <c r="I42" s="130"/>
      <c r="J42" s="130"/>
      <c r="K42" s="130"/>
      <c r="L42" s="130"/>
      <c r="M42" s="130"/>
      <c r="N42" s="130"/>
      <c r="O42" s="130"/>
      <c r="P42" s="130"/>
      <c r="Q42" s="130"/>
      <c r="R42" s="130"/>
      <c r="S42" s="130"/>
      <c r="T42" s="130"/>
      <c r="U42" s="130"/>
      <c r="V42" s="130"/>
      <c r="W42" s="130"/>
      <c r="X42" s="130"/>
      <c r="Y42" s="130"/>
      <c r="Z42" s="130"/>
    </row>
    <row r="43" spans="1:26" ht="19.5" customHeight="1">
      <c r="A43" s="68" t="s">
        <v>44</v>
      </c>
      <c r="B43" s="86" t="s">
        <v>45</v>
      </c>
      <c r="C43" s="605"/>
      <c r="D43" s="608"/>
      <c r="E43" s="266"/>
      <c r="F43" s="732"/>
      <c r="G43" s="130"/>
      <c r="H43" s="130"/>
      <c r="I43" s="130"/>
      <c r="J43" s="130"/>
      <c r="K43" s="130"/>
      <c r="L43" s="130"/>
      <c r="M43" s="130"/>
      <c r="N43" s="130"/>
      <c r="O43" s="130"/>
      <c r="P43" s="130"/>
      <c r="Q43" s="130"/>
      <c r="R43" s="130"/>
      <c r="S43" s="130"/>
      <c r="T43" s="130"/>
      <c r="U43" s="130"/>
      <c r="V43" s="130"/>
      <c r="W43" s="130"/>
      <c r="X43" s="130"/>
      <c r="Y43" s="130"/>
      <c r="Z43" s="130"/>
    </row>
    <row r="44" spans="1:26" ht="19.5" customHeight="1">
      <c r="A44" s="68" t="s">
        <v>46</v>
      </c>
      <c r="B44" s="86" t="s">
        <v>47</v>
      </c>
      <c r="C44" s="605"/>
      <c r="D44" s="608"/>
      <c r="E44" s="76"/>
      <c r="F44" s="733"/>
      <c r="G44" s="130"/>
      <c r="H44" s="130"/>
      <c r="I44" s="130"/>
      <c r="J44" s="130"/>
      <c r="K44" s="130"/>
      <c r="L44" s="130"/>
      <c r="M44" s="130"/>
      <c r="N44" s="130"/>
      <c r="O44" s="130"/>
      <c r="P44" s="130"/>
      <c r="Q44" s="130"/>
      <c r="R44" s="130"/>
      <c r="S44" s="130"/>
      <c r="T44" s="130"/>
      <c r="U44" s="130"/>
      <c r="V44" s="130"/>
      <c r="W44" s="130"/>
      <c r="X44" s="130"/>
      <c r="Y44" s="130"/>
      <c r="Z44" s="130"/>
    </row>
    <row r="45" spans="1:26" ht="27" customHeight="1">
      <c r="A45" s="68"/>
      <c r="B45" s="227" t="s">
        <v>48</v>
      </c>
      <c r="C45" s="609"/>
      <c r="D45" s="610"/>
      <c r="E45" s="227">
        <f>SUM(E39:E44)</f>
        <v>0</v>
      </c>
      <c r="F45" s="163"/>
      <c r="G45" s="130"/>
      <c r="H45" s="130"/>
      <c r="I45" s="130"/>
      <c r="J45" s="130"/>
      <c r="K45" s="130"/>
      <c r="L45" s="130"/>
      <c r="M45" s="130"/>
      <c r="N45" s="130"/>
      <c r="O45" s="130"/>
      <c r="P45" s="130"/>
      <c r="Q45" s="130"/>
      <c r="R45" s="130"/>
      <c r="S45" s="130"/>
      <c r="T45" s="130"/>
      <c r="U45" s="130"/>
      <c r="V45" s="130"/>
      <c r="W45" s="130"/>
      <c r="X45" s="130"/>
      <c r="Y45" s="130"/>
      <c r="Z45" s="130"/>
    </row>
    <row r="46" spans="1:26" ht="15.75" customHeight="1">
      <c r="A46" s="91"/>
      <c r="B46" s="474"/>
      <c r="C46" s="611"/>
      <c r="D46" s="57"/>
      <c r="E46" s="612"/>
      <c r="F46" s="613"/>
      <c r="G46" s="130"/>
      <c r="H46" s="130"/>
      <c r="I46" s="130"/>
      <c r="J46" s="130"/>
      <c r="K46" s="130"/>
      <c r="L46" s="130"/>
      <c r="M46" s="130"/>
      <c r="N46" s="130"/>
      <c r="O46" s="130"/>
      <c r="P46" s="130"/>
      <c r="Q46" s="130"/>
      <c r="R46" s="130"/>
      <c r="S46" s="130"/>
      <c r="T46" s="130"/>
      <c r="U46" s="130"/>
      <c r="V46" s="130"/>
      <c r="W46" s="130"/>
      <c r="X46" s="130"/>
      <c r="Y46" s="130"/>
      <c r="Z46" s="130"/>
    </row>
    <row r="47" spans="1:26" ht="15.75" customHeight="1">
      <c r="A47" s="55"/>
      <c r="B47" s="474"/>
      <c r="C47" s="92"/>
      <c r="D47" s="55"/>
      <c r="E47" s="476"/>
      <c r="F47" s="603"/>
      <c r="G47" s="130"/>
      <c r="H47" s="130"/>
      <c r="I47" s="130"/>
      <c r="J47" s="130"/>
      <c r="K47" s="130"/>
      <c r="L47" s="130"/>
      <c r="M47" s="130"/>
      <c r="N47" s="130"/>
      <c r="O47" s="130"/>
      <c r="P47" s="130"/>
      <c r="Q47" s="130"/>
      <c r="R47" s="130"/>
      <c r="S47" s="130"/>
      <c r="T47" s="130"/>
      <c r="U47" s="130"/>
      <c r="V47" s="130"/>
      <c r="W47" s="130"/>
      <c r="X47" s="130"/>
      <c r="Y47" s="130"/>
      <c r="Z47" s="130"/>
    </row>
    <row r="48" spans="1:26" ht="15.75" customHeight="1">
      <c r="A48" s="55"/>
      <c r="B48" s="474"/>
      <c r="C48" s="92"/>
      <c r="D48" s="55"/>
      <c r="E48" s="476"/>
      <c r="F48" s="603"/>
      <c r="G48" s="130"/>
      <c r="H48" s="130"/>
      <c r="I48" s="130"/>
      <c r="J48" s="130"/>
      <c r="K48" s="130"/>
      <c r="L48" s="130"/>
      <c r="M48" s="130"/>
      <c r="N48" s="130"/>
      <c r="O48" s="130"/>
      <c r="P48" s="130"/>
      <c r="Q48" s="130"/>
      <c r="R48" s="130"/>
      <c r="S48" s="130"/>
      <c r="T48" s="130"/>
      <c r="U48" s="130"/>
      <c r="V48" s="130"/>
      <c r="W48" s="130"/>
      <c r="X48" s="130"/>
      <c r="Y48" s="130"/>
      <c r="Z48" s="130"/>
    </row>
    <row r="49" spans="1:26" ht="15.75" customHeight="1">
      <c r="A49" s="55"/>
      <c r="B49" s="474"/>
      <c r="C49" s="92"/>
      <c r="D49" s="55"/>
      <c r="E49" s="476"/>
      <c r="F49" s="603"/>
      <c r="G49" s="130"/>
      <c r="H49" s="130"/>
      <c r="I49" s="130"/>
      <c r="J49" s="130"/>
      <c r="K49" s="130"/>
      <c r="L49" s="130"/>
      <c r="M49" s="130"/>
      <c r="N49" s="130"/>
      <c r="O49" s="130"/>
      <c r="P49" s="130"/>
      <c r="Q49" s="130"/>
      <c r="R49" s="130"/>
      <c r="S49" s="130"/>
      <c r="T49" s="130"/>
      <c r="U49" s="130"/>
      <c r="V49" s="130"/>
      <c r="W49" s="130"/>
      <c r="X49" s="130"/>
      <c r="Y49" s="130"/>
      <c r="Z49" s="130"/>
    </row>
    <row r="50" spans="1:26" ht="15.75" customHeight="1">
      <c r="A50" s="55"/>
      <c r="B50" s="474"/>
      <c r="C50" s="92"/>
      <c r="D50" s="55"/>
      <c r="E50" s="476"/>
      <c r="F50" s="603"/>
      <c r="G50" s="130"/>
      <c r="H50" s="130"/>
      <c r="I50" s="130"/>
      <c r="J50" s="130"/>
      <c r="K50" s="130"/>
      <c r="L50" s="130"/>
      <c r="M50" s="130"/>
      <c r="N50" s="130"/>
      <c r="O50" s="130"/>
      <c r="P50" s="130"/>
      <c r="Q50" s="130"/>
      <c r="R50" s="130"/>
      <c r="S50" s="130"/>
      <c r="T50" s="130"/>
      <c r="U50" s="130"/>
      <c r="V50" s="130"/>
      <c r="W50" s="130"/>
      <c r="X50" s="130"/>
      <c r="Y50" s="130"/>
      <c r="Z50" s="130"/>
    </row>
    <row r="51" spans="1:26" ht="15.75" customHeight="1">
      <c r="A51" s="55"/>
      <c r="B51" s="474"/>
      <c r="C51" s="92"/>
      <c r="D51" s="55"/>
      <c r="E51" s="476"/>
      <c r="F51" s="603"/>
      <c r="G51" s="130"/>
      <c r="H51" s="130"/>
      <c r="I51" s="130"/>
      <c r="J51" s="130"/>
      <c r="K51" s="130"/>
      <c r="L51" s="130"/>
      <c r="M51" s="130"/>
      <c r="N51" s="130"/>
      <c r="O51" s="130"/>
      <c r="P51" s="130"/>
      <c r="Q51" s="130"/>
      <c r="R51" s="130"/>
      <c r="S51" s="130"/>
      <c r="T51" s="130"/>
      <c r="U51" s="130"/>
      <c r="V51" s="130"/>
      <c r="W51" s="130"/>
      <c r="X51" s="130"/>
      <c r="Y51" s="130"/>
      <c r="Z51" s="130"/>
    </row>
    <row r="52" spans="1:26" ht="15.75" customHeight="1">
      <c r="A52" s="55"/>
      <c r="B52" s="474"/>
      <c r="C52" s="92"/>
      <c r="D52" s="55"/>
      <c r="E52" s="476"/>
      <c r="F52" s="603"/>
      <c r="G52" s="130"/>
      <c r="H52" s="130"/>
      <c r="I52" s="130"/>
      <c r="J52" s="130"/>
      <c r="K52" s="130"/>
      <c r="L52" s="130"/>
      <c r="M52" s="130"/>
      <c r="N52" s="130"/>
      <c r="O52" s="130"/>
      <c r="P52" s="130"/>
      <c r="Q52" s="130"/>
      <c r="R52" s="130"/>
      <c r="S52" s="130"/>
      <c r="T52" s="130"/>
      <c r="U52" s="130"/>
      <c r="V52" s="130"/>
      <c r="W52" s="130"/>
      <c r="X52" s="130"/>
      <c r="Y52" s="130"/>
      <c r="Z52" s="130"/>
    </row>
    <row r="53" spans="1:26" ht="15.75" customHeight="1">
      <c r="A53" s="55"/>
      <c r="B53" s="474"/>
      <c r="C53" s="92"/>
      <c r="D53" s="55"/>
      <c r="E53" s="476"/>
      <c r="F53" s="603"/>
      <c r="G53" s="130"/>
      <c r="H53" s="130"/>
      <c r="I53" s="130"/>
      <c r="J53" s="130"/>
      <c r="K53" s="130"/>
      <c r="L53" s="130"/>
      <c r="M53" s="130"/>
      <c r="N53" s="130"/>
      <c r="O53" s="130"/>
      <c r="P53" s="130"/>
      <c r="Q53" s="130"/>
      <c r="R53" s="130"/>
      <c r="S53" s="130"/>
      <c r="T53" s="130"/>
      <c r="U53" s="130"/>
      <c r="V53" s="130"/>
      <c r="W53" s="130"/>
      <c r="X53" s="130"/>
      <c r="Y53" s="130"/>
      <c r="Z53" s="130"/>
    </row>
    <row r="54" spans="1:26" ht="15.75" customHeight="1">
      <c r="A54" s="55"/>
      <c r="B54" s="474"/>
      <c r="C54" s="92"/>
      <c r="D54" s="55"/>
      <c r="E54" s="476"/>
      <c r="F54" s="603"/>
      <c r="G54" s="130"/>
      <c r="H54" s="130"/>
      <c r="I54" s="130"/>
      <c r="J54" s="130"/>
      <c r="K54" s="130"/>
      <c r="L54" s="130"/>
      <c r="M54" s="130"/>
      <c r="N54" s="130"/>
      <c r="O54" s="130"/>
      <c r="P54" s="130"/>
      <c r="Q54" s="130"/>
      <c r="R54" s="130"/>
      <c r="S54" s="130"/>
      <c r="T54" s="130"/>
      <c r="U54" s="130"/>
      <c r="V54" s="130"/>
      <c r="W54" s="130"/>
      <c r="X54" s="130"/>
      <c r="Y54" s="130"/>
      <c r="Z54" s="130"/>
    </row>
    <row r="55" spans="1:26" ht="15.75" customHeight="1">
      <c r="A55" s="55"/>
      <c r="B55" s="474"/>
      <c r="C55" s="92"/>
      <c r="D55" s="55"/>
      <c r="E55" s="476"/>
      <c r="F55" s="603"/>
      <c r="G55" s="130"/>
      <c r="H55" s="130"/>
      <c r="I55" s="130"/>
      <c r="J55" s="130"/>
      <c r="K55" s="130"/>
      <c r="L55" s="130"/>
      <c r="M55" s="130"/>
      <c r="N55" s="130"/>
      <c r="O55" s="130"/>
      <c r="P55" s="130"/>
      <c r="Q55" s="130"/>
      <c r="R55" s="130"/>
      <c r="S55" s="130"/>
      <c r="T55" s="130"/>
      <c r="U55" s="130"/>
      <c r="V55" s="130"/>
      <c r="W55" s="130"/>
      <c r="X55" s="130"/>
      <c r="Y55" s="130"/>
      <c r="Z55" s="130"/>
    </row>
    <row r="56" spans="1:26" ht="15.75" customHeight="1">
      <c r="A56" s="55"/>
      <c r="B56" s="474"/>
      <c r="C56" s="92"/>
      <c r="D56" s="55"/>
      <c r="E56" s="476"/>
      <c r="F56" s="603"/>
      <c r="G56" s="130"/>
      <c r="H56" s="130"/>
      <c r="I56" s="130"/>
      <c r="J56" s="130"/>
      <c r="K56" s="130"/>
      <c r="L56" s="130"/>
      <c r="M56" s="130"/>
      <c r="N56" s="130"/>
      <c r="O56" s="130"/>
      <c r="P56" s="130"/>
      <c r="Q56" s="130"/>
      <c r="R56" s="130"/>
      <c r="S56" s="130"/>
      <c r="T56" s="130"/>
      <c r="U56" s="130"/>
      <c r="V56" s="130"/>
      <c r="W56" s="130"/>
      <c r="X56" s="130"/>
      <c r="Y56" s="130"/>
      <c r="Z56" s="130"/>
    </row>
    <row r="57" spans="1:26" ht="15.75" customHeight="1">
      <c r="A57" s="55"/>
      <c r="B57" s="474"/>
      <c r="C57" s="92"/>
      <c r="D57" s="55"/>
      <c r="E57" s="476"/>
      <c r="F57" s="603"/>
      <c r="G57" s="130"/>
      <c r="H57" s="130"/>
      <c r="I57" s="130"/>
      <c r="J57" s="130"/>
      <c r="K57" s="130"/>
      <c r="L57" s="130"/>
      <c r="M57" s="130"/>
      <c r="N57" s="130"/>
      <c r="O57" s="130"/>
      <c r="P57" s="130"/>
      <c r="Q57" s="130"/>
      <c r="R57" s="130"/>
      <c r="S57" s="130"/>
      <c r="T57" s="130"/>
      <c r="U57" s="130"/>
      <c r="V57" s="130"/>
      <c r="W57" s="130"/>
      <c r="X57" s="130"/>
      <c r="Y57" s="130"/>
      <c r="Z57" s="130"/>
    </row>
    <row r="58" spans="1:26" ht="15.75" customHeight="1">
      <c r="A58" s="55"/>
      <c r="B58" s="474"/>
      <c r="C58" s="92"/>
      <c r="D58" s="55"/>
      <c r="E58" s="476"/>
      <c r="F58" s="603"/>
      <c r="G58" s="130"/>
      <c r="H58" s="130"/>
      <c r="I58" s="130"/>
      <c r="J58" s="130"/>
      <c r="K58" s="130"/>
      <c r="L58" s="130"/>
      <c r="M58" s="130"/>
      <c r="N58" s="130"/>
      <c r="O58" s="130"/>
      <c r="P58" s="130"/>
      <c r="Q58" s="130"/>
      <c r="R58" s="130"/>
      <c r="S58" s="130"/>
      <c r="T58" s="130"/>
      <c r="U58" s="130"/>
      <c r="V58" s="130"/>
      <c r="W58" s="130"/>
      <c r="X58" s="130"/>
      <c r="Y58" s="130"/>
      <c r="Z58" s="130"/>
    </row>
    <row r="59" spans="1:26" ht="15.75" customHeight="1">
      <c r="A59" s="55"/>
      <c r="B59" s="474"/>
      <c r="C59" s="92"/>
      <c r="D59" s="55"/>
      <c r="E59" s="476"/>
      <c r="F59" s="603"/>
      <c r="G59" s="130"/>
      <c r="H59" s="130"/>
      <c r="I59" s="130"/>
      <c r="J59" s="130"/>
      <c r="K59" s="130"/>
      <c r="L59" s="130"/>
      <c r="M59" s="130"/>
      <c r="N59" s="130"/>
      <c r="O59" s="130"/>
      <c r="P59" s="130"/>
      <c r="Q59" s="130"/>
      <c r="R59" s="130"/>
      <c r="S59" s="130"/>
      <c r="T59" s="130"/>
      <c r="U59" s="130"/>
      <c r="V59" s="130"/>
      <c r="W59" s="130"/>
      <c r="X59" s="130"/>
      <c r="Y59" s="130"/>
      <c r="Z59" s="130"/>
    </row>
    <row r="60" spans="1:26" ht="15.75" customHeight="1">
      <c r="A60" s="55"/>
      <c r="B60" s="474"/>
      <c r="C60" s="92"/>
      <c r="D60" s="55"/>
      <c r="E60" s="476"/>
      <c r="F60" s="603"/>
      <c r="G60" s="130"/>
      <c r="H60" s="130"/>
      <c r="I60" s="130"/>
      <c r="J60" s="130"/>
      <c r="K60" s="130"/>
      <c r="L60" s="130"/>
      <c r="M60" s="130"/>
      <c r="N60" s="130"/>
      <c r="O60" s="130"/>
      <c r="P60" s="130"/>
      <c r="Q60" s="130"/>
      <c r="R60" s="130"/>
      <c r="S60" s="130"/>
      <c r="T60" s="130"/>
      <c r="U60" s="130"/>
      <c r="V60" s="130"/>
      <c r="W60" s="130"/>
      <c r="X60" s="130"/>
      <c r="Y60" s="130"/>
      <c r="Z60" s="130"/>
    </row>
    <row r="61" spans="1:26" ht="15.75" customHeight="1">
      <c r="A61" s="55"/>
      <c r="B61" s="474"/>
      <c r="C61" s="92"/>
      <c r="D61" s="55"/>
      <c r="E61" s="476"/>
      <c r="F61" s="603"/>
      <c r="G61" s="130"/>
      <c r="H61" s="130"/>
      <c r="I61" s="130"/>
      <c r="J61" s="130"/>
      <c r="K61" s="130"/>
      <c r="L61" s="130"/>
      <c r="M61" s="130"/>
      <c r="N61" s="130"/>
      <c r="O61" s="130"/>
      <c r="P61" s="130"/>
      <c r="Q61" s="130"/>
      <c r="R61" s="130"/>
      <c r="S61" s="130"/>
      <c r="T61" s="130"/>
      <c r="U61" s="130"/>
      <c r="V61" s="130"/>
      <c r="W61" s="130"/>
      <c r="X61" s="130"/>
      <c r="Y61" s="130"/>
      <c r="Z61" s="130"/>
    </row>
    <row r="62" spans="1:26" ht="15.75" customHeight="1">
      <c r="A62" s="55"/>
      <c r="B62" s="474"/>
      <c r="C62" s="92"/>
      <c r="D62" s="55"/>
      <c r="E62" s="476"/>
      <c r="F62" s="603"/>
      <c r="G62" s="130"/>
      <c r="H62" s="130"/>
      <c r="I62" s="130"/>
      <c r="J62" s="130"/>
      <c r="K62" s="130"/>
      <c r="L62" s="130"/>
      <c r="M62" s="130"/>
      <c r="N62" s="130"/>
      <c r="O62" s="130"/>
      <c r="P62" s="130"/>
      <c r="Q62" s="130"/>
      <c r="R62" s="130"/>
      <c r="S62" s="130"/>
      <c r="T62" s="130"/>
      <c r="U62" s="130"/>
      <c r="V62" s="130"/>
      <c r="W62" s="130"/>
      <c r="X62" s="130"/>
      <c r="Y62" s="130"/>
      <c r="Z62" s="130"/>
    </row>
    <row r="63" spans="1:26" ht="15.75" customHeight="1">
      <c r="A63" s="55"/>
      <c r="B63" s="474"/>
      <c r="C63" s="92"/>
      <c r="D63" s="55"/>
      <c r="E63" s="476"/>
      <c r="F63" s="603"/>
      <c r="G63" s="130"/>
      <c r="H63" s="130"/>
      <c r="I63" s="130"/>
      <c r="J63" s="130"/>
      <c r="K63" s="130"/>
      <c r="L63" s="130"/>
      <c r="M63" s="130"/>
      <c r="N63" s="130"/>
      <c r="O63" s="130"/>
      <c r="P63" s="130"/>
      <c r="Q63" s="130"/>
      <c r="R63" s="130"/>
      <c r="S63" s="130"/>
      <c r="T63" s="130"/>
      <c r="U63" s="130"/>
      <c r="V63" s="130"/>
      <c r="W63" s="130"/>
      <c r="X63" s="130"/>
      <c r="Y63" s="130"/>
      <c r="Z63" s="130"/>
    </row>
    <row r="64" spans="1:26" ht="15.75" customHeight="1">
      <c r="A64" s="55"/>
      <c r="B64" s="474"/>
      <c r="C64" s="92"/>
      <c r="D64" s="55"/>
      <c r="E64" s="476"/>
      <c r="F64" s="603"/>
      <c r="G64" s="130"/>
      <c r="H64" s="130"/>
      <c r="I64" s="130"/>
      <c r="J64" s="130"/>
      <c r="K64" s="130"/>
      <c r="L64" s="130"/>
      <c r="M64" s="130"/>
      <c r="N64" s="130"/>
      <c r="O64" s="130"/>
      <c r="P64" s="130"/>
      <c r="Q64" s="130"/>
      <c r="R64" s="130"/>
      <c r="S64" s="130"/>
      <c r="T64" s="130"/>
      <c r="U64" s="130"/>
      <c r="V64" s="130"/>
      <c r="W64" s="130"/>
      <c r="X64" s="130"/>
      <c r="Y64" s="130"/>
      <c r="Z64" s="130"/>
    </row>
    <row r="65" spans="1:26" ht="15.75" customHeight="1">
      <c r="A65" s="55"/>
      <c r="B65" s="474"/>
      <c r="C65" s="92"/>
      <c r="D65" s="55"/>
      <c r="E65" s="476"/>
      <c r="F65" s="603"/>
      <c r="G65" s="130"/>
      <c r="H65" s="130"/>
      <c r="I65" s="130"/>
      <c r="J65" s="130"/>
      <c r="K65" s="130"/>
      <c r="L65" s="130"/>
      <c r="M65" s="130"/>
      <c r="N65" s="130"/>
      <c r="O65" s="130"/>
      <c r="P65" s="130"/>
      <c r="Q65" s="130"/>
      <c r="R65" s="130"/>
      <c r="S65" s="130"/>
      <c r="T65" s="130"/>
      <c r="U65" s="130"/>
      <c r="V65" s="130"/>
      <c r="W65" s="130"/>
      <c r="X65" s="130"/>
      <c r="Y65" s="130"/>
      <c r="Z65" s="130"/>
    </row>
    <row r="66" spans="1:26" ht="15.75" customHeight="1">
      <c r="A66" s="55"/>
      <c r="B66" s="474"/>
      <c r="C66" s="92"/>
      <c r="D66" s="55"/>
      <c r="E66" s="476"/>
      <c r="F66" s="603"/>
      <c r="G66" s="130"/>
      <c r="H66" s="130"/>
      <c r="I66" s="130"/>
      <c r="J66" s="130"/>
      <c r="K66" s="130"/>
      <c r="L66" s="130"/>
      <c r="M66" s="130"/>
      <c r="N66" s="130"/>
      <c r="O66" s="130"/>
      <c r="P66" s="130"/>
      <c r="Q66" s="130"/>
      <c r="R66" s="130"/>
      <c r="S66" s="130"/>
      <c r="T66" s="130"/>
      <c r="U66" s="130"/>
      <c r="V66" s="130"/>
      <c r="W66" s="130"/>
      <c r="X66" s="130"/>
      <c r="Y66" s="130"/>
      <c r="Z66" s="130"/>
    </row>
    <row r="67" spans="1:26" ht="15.75" customHeight="1">
      <c r="A67" s="55"/>
      <c r="B67" s="474"/>
      <c r="C67" s="92"/>
      <c r="D67" s="55"/>
      <c r="E67" s="476"/>
      <c r="F67" s="603"/>
      <c r="G67" s="130"/>
      <c r="H67" s="130"/>
      <c r="I67" s="130"/>
      <c r="J67" s="130"/>
      <c r="K67" s="130"/>
      <c r="L67" s="130"/>
      <c r="M67" s="130"/>
      <c r="N67" s="130"/>
      <c r="O67" s="130"/>
      <c r="P67" s="130"/>
      <c r="Q67" s="130"/>
      <c r="R67" s="130"/>
      <c r="S67" s="130"/>
      <c r="T67" s="130"/>
      <c r="U67" s="130"/>
      <c r="V67" s="130"/>
      <c r="W67" s="130"/>
      <c r="X67" s="130"/>
      <c r="Y67" s="130"/>
      <c r="Z67" s="130"/>
    </row>
    <row r="68" spans="1:26" ht="15.75" customHeight="1">
      <c r="A68" s="55"/>
      <c r="B68" s="474"/>
      <c r="C68" s="92"/>
      <c r="D68" s="55"/>
      <c r="E68" s="476"/>
      <c r="F68" s="603"/>
      <c r="G68" s="130"/>
      <c r="H68" s="130"/>
      <c r="I68" s="130"/>
      <c r="J68" s="130"/>
      <c r="K68" s="130"/>
      <c r="L68" s="130"/>
      <c r="M68" s="130"/>
      <c r="N68" s="130"/>
      <c r="O68" s="130"/>
      <c r="P68" s="130"/>
      <c r="Q68" s="130"/>
      <c r="R68" s="130"/>
      <c r="S68" s="130"/>
      <c r="T68" s="130"/>
      <c r="U68" s="130"/>
      <c r="V68" s="130"/>
      <c r="W68" s="130"/>
      <c r="X68" s="130"/>
      <c r="Y68" s="130"/>
      <c r="Z68" s="130"/>
    </row>
    <row r="69" spans="1:26" ht="15.75" customHeight="1">
      <c r="A69" s="55"/>
      <c r="B69" s="474"/>
      <c r="C69" s="92"/>
      <c r="D69" s="55"/>
      <c r="E69" s="476"/>
      <c r="F69" s="603"/>
      <c r="G69" s="130"/>
      <c r="H69" s="130"/>
      <c r="I69" s="130"/>
      <c r="J69" s="130"/>
      <c r="K69" s="130"/>
      <c r="L69" s="130"/>
      <c r="M69" s="130"/>
      <c r="N69" s="130"/>
      <c r="O69" s="130"/>
      <c r="P69" s="130"/>
      <c r="Q69" s="130"/>
      <c r="R69" s="130"/>
      <c r="S69" s="130"/>
      <c r="T69" s="130"/>
      <c r="U69" s="130"/>
      <c r="V69" s="130"/>
      <c r="W69" s="130"/>
      <c r="X69" s="130"/>
      <c r="Y69" s="130"/>
      <c r="Z69" s="130"/>
    </row>
    <row r="70" spans="1:26" ht="15.75" customHeight="1">
      <c r="A70" s="55"/>
      <c r="B70" s="474"/>
      <c r="C70" s="92"/>
      <c r="D70" s="55"/>
      <c r="E70" s="476"/>
      <c r="F70" s="603"/>
      <c r="G70" s="130"/>
      <c r="H70" s="130"/>
      <c r="I70" s="130"/>
      <c r="J70" s="130"/>
      <c r="K70" s="130"/>
      <c r="L70" s="130"/>
      <c r="M70" s="130"/>
      <c r="N70" s="130"/>
      <c r="O70" s="130"/>
      <c r="P70" s="130"/>
      <c r="Q70" s="130"/>
      <c r="R70" s="130"/>
      <c r="S70" s="130"/>
      <c r="T70" s="130"/>
      <c r="U70" s="130"/>
      <c r="V70" s="130"/>
      <c r="W70" s="130"/>
      <c r="X70" s="130"/>
      <c r="Y70" s="130"/>
      <c r="Z70" s="130"/>
    </row>
    <row r="71" spans="1:26" ht="15.75" customHeight="1">
      <c r="A71" s="55"/>
      <c r="B71" s="474"/>
      <c r="C71" s="92"/>
      <c r="D71" s="55"/>
      <c r="E71" s="476"/>
      <c r="F71" s="603"/>
      <c r="G71" s="130"/>
      <c r="H71" s="130"/>
      <c r="I71" s="130"/>
      <c r="J71" s="130"/>
      <c r="K71" s="130"/>
      <c r="L71" s="130"/>
      <c r="M71" s="130"/>
      <c r="N71" s="130"/>
      <c r="O71" s="130"/>
      <c r="P71" s="130"/>
      <c r="Q71" s="130"/>
      <c r="R71" s="130"/>
      <c r="S71" s="130"/>
      <c r="T71" s="130"/>
      <c r="U71" s="130"/>
      <c r="V71" s="130"/>
      <c r="W71" s="130"/>
      <c r="X71" s="130"/>
      <c r="Y71" s="130"/>
      <c r="Z71" s="130"/>
    </row>
    <row r="72" spans="1:26" ht="15.75" customHeight="1">
      <c r="A72" s="55"/>
      <c r="B72" s="474"/>
      <c r="C72" s="92"/>
      <c r="D72" s="55"/>
      <c r="E72" s="476"/>
      <c r="F72" s="603"/>
      <c r="G72" s="130"/>
      <c r="H72" s="130"/>
      <c r="I72" s="130"/>
      <c r="J72" s="130"/>
      <c r="K72" s="130"/>
      <c r="L72" s="130"/>
      <c r="M72" s="130"/>
      <c r="N72" s="130"/>
      <c r="O72" s="130"/>
      <c r="P72" s="130"/>
      <c r="Q72" s="130"/>
      <c r="R72" s="130"/>
      <c r="S72" s="130"/>
      <c r="T72" s="130"/>
      <c r="U72" s="130"/>
      <c r="V72" s="130"/>
      <c r="W72" s="130"/>
      <c r="X72" s="130"/>
      <c r="Y72" s="130"/>
      <c r="Z72" s="130"/>
    </row>
    <row r="73" spans="1:26" ht="15.75" customHeight="1">
      <c r="A73" s="55"/>
      <c r="B73" s="474"/>
      <c r="C73" s="92"/>
      <c r="D73" s="55"/>
      <c r="E73" s="476"/>
      <c r="F73" s="603"/>
      <c r="G73" s="130"/>
      <c r="H73" s="130"/>
      <c r="I73" s="130"/>
      <c r="J73" s="130"/>
      <c r="K73" s="130"/>
      <c r="L73" s="130"/>
      <c r="M73" s="130"/>
      <c r="N73" s="130"/>
      <c r="O73" s="130"/>
      <c r="P73" s="130"/>
      <c r="Q73" s="130"/>
      <c r="R73" s="130"/>
      <c r="S73" s="130"/>
      <c r="T73" s="130"/>
      <c r="U73" s="130"/>
      <c r="V73" s="130"/>
      <c r="W73" s="130"/>
      <c r="X73" s="130"/>
      <c r="Y73" s="130"/>
      <c r="Z73" s="130"/>
    </row>
    <row r="74" spans="1:26" ht="15.75" customHeight="1">
      <c r="A74" s="55"/>
      <c r="B74" s="474"/>
      <c r="C74" s="92"/>
      <c r="D74" s="55"/>
      <c r="E74" s="476"/>
      <c r="F74" s="603"/>
      <c r="G74" s="130"/>
      <c r="H74" s="130"/>
      <c r="I74" s="130"/>
      <c r="J74" s="130"/>
      <c r="K74" s="130"/>
      <c r="L74" s="130"/>
      <c r="M74" s="130"/>
      <c r="N74" s="130"/>
      <c r="O74" s="130"/>
      <c r="P74" s="130"/>
      <c r="Q74" s="130"/>
      <c r="R74" s="130"/>
      <c r="S74" s="130"/>
      <c r="T74" s="130"/>
      <c r="U74" s="130"/>
      <c r="V74" s="130"/>
      <c r="W74" s="130"/>
      <c r="X74" s="130"/>
      <c r="Y74" s="130"/>
      <c r="Z74" s="130"/>
    </row>
    <row r="75" spans="1:26" ht="15.75" customHeight="1">
      <c r="A75" s="55"/>
      <c r="B75" s="474"/>
      <c r="C75" s="92"/>
      <c r="D75" s="55"/>
      <c r="E75" s="476"/>
      <c r="F75" s="603"/>
      <c r="G75" s="130"/>
      <c r="H75" s="130"/>
      <c r="I75" s="130"/>
      <c r="J75" s="130"/>
      <c r="K75" s="130"/>
      <c r="L75" s="130"/>
      <c r="M75" s="130"/>
      <c r="N75" s="130"/>
      <c r="O75" s="130"/>
      <c r="P75" s="130"/>
      <c r="Q75" s="130"/>
      <c r="R75" s="130"/>
      <c r="S75" s="130"/>
      <c r="T75" s="130"/>
      <c r="U75" s="130"/>
      <c r="V75" s="130"/>
      <c r="W75" s="130"/>
      <c r="X75" s="130"/>
      <c r="Y75" s="130"/>
      <c r="Z75" s="130"/>
    </row>
    <row r="76" spans="1:26" ht="15.75" customHeight="1">
      <c r="A76" s="55"/>
      <c r="B76" s="474"/>
      <c r="C76" s="92"/>
      <c r="D76" s="55"/>
      <c r="E76" s="476"/>
      <c r="F76" s="603"/>
      <c r="G76" s="130"/>
      <c r="H76" s="130"/>
      <c r="I76" s="130"/>
      <c r="J76" s="130"/>
      <c r="K76" s="130"/>
      <c r="L76" s="130"/>
      <c r="M76" s="130"/>
      <c r="N76" s="130"/>
      <c r="O76" s="130"/>
      <c r="P76" s="130"/>
      <c r="Q76" s="130"/>
      <c r="R76" s="130"/>
      <c r="S76" s="130"/>
      <c r="T76" s="130"/>
      <c r="U76" s="130"/>
      <c r="V76" s="130"/>
      <c r="W76" s="130"/>
      <c r="X76" s="130"/>
      <c r="Y76" s="130"/>
      <c r="Z76" s="130"/>
    </row>
    <row r="77" spans="1:26" ht="15.75" customHeight="1">
      <c r="A77" s="55"/>
      <c r="B77" s="474"/>
      <c r="C77" s="92"/>
      <c r="D77" s="55"/>
      <c r="E77" s="476"/>
      <c r="F77" s="603"/>
      <c r="G77" s="130"/>
      <c r="H77" s="130"/>
      <c r="I77" s="130"/>
      <c r="J77" s="130"/>
      <c r="K77" s="130"/>
      <c r="L77" s="130"/>
      <c r="M77" s="130"/>
      <c r="N77" s="130"/>
      <c r="O77" s="130"/>
      <c r="P77" s="130"/>
      <c r="Q77" s="130"/>
      <c r="R77" s="130"/>
      <c r="S77" s="130"/>
      <c r="T77" s="130"/>
      <c r="U77" s="130"/>
      <c r="V77" s="130"/>
      <c r="W77" s="130"/>
      <c r="X77" s="130"/>
      <c r="Y77" s="130"/>
      <c r="Z77" s="130"/>
    </row>
    <row r="78" spans="1:26" ht="15.75" customHeight="1">
      <c r="A78" s="55"/>
      <c r="B78" s="474"/>
      <c r="C78" s="92"/>
      <c r="D78" s="55"/>
      <c r="E78" s="476"/>
      <c r="F78" s="603"/>
      <c r="G78" s="130"/>
      <c r="H78" s="130"/>
      <c r="I78" s="130"/>
      <c r="J78" s="130"/>
      <c r="K78" s="130"/>
      <c r="L78" s="130"/>
      <c r="M78" s="130"/>
      <c r="N78" s="130"/>
      <c r="O78" s="130"/>
      <c r="P78" s="130"/>
      <c r="Q78" s="130"/>
      <c r="R78" s="130"/>
      <c r="S78" s="130"/>
      <c r="T78" s="130"/>
      <c r="U78" s="130"/>
      <c r="V78" s="130"/>
      <c r="W78" s="130"/>
      <c r="X78" s="130"/>
      <c r="Y78" s="130"/>
      <c r="Z78" s="130"/>
    </row>
    <row r="79" spans="1:26" ht="15.75" customHeight="1">
      <c r="A79" s="55"/>
      <c r="B79" s="474"/>
      <c r="C79" s="92"/>
      <c r="D79" s="55"/>
      <c r="E79" s="476"/>
      <c r="F79" s="603"/>
      <c r="G79" s="130"/>
      <c r="H79" s="130"/>
      <c r="I79" s="130"/>
      <c r="J79" s="130"/>
      <c r="K79" s="130"/>
      <c r="L79" s="130"/>
      <c r="M79" s="130"/>
      <c r="N79" s="130"/>
      <c r="O79" s="130"/>
      <c r="P79" s="130"/>
      <c r="Q79" s="130"/>
      <c r="R79" s="130"/>
      <c r="S79" s="130"/>
      <c r="T79" s="130"/>
      <c r="U79" s="130"/>
      <c r="V79" s="130"/>
      <c r="W79" s="130"/>
      <c r="X79" s="130"/>
      <c r="Y79" s="130"/>
      <c r="Z79" s="130"/>
    </row>
    <row r="80" spans="1:26" ht="15.75" customHeight="1">
      <c r="A80" s="55"/>
      <c r="B80" s="474"/>
      <c r="C80" s="92"/>
      <c r="D80" s="55"/>
      <c r="E80" s="476"/>
      <c r="F80" s="603"/>
      <c r="G80" s="130"/>
      <c r="H80" s="130"/>
      <c r="I80" s="130"/>
      <c r="J80" s="130"/>
      <c r="K80" s="130"/>
      <c r="L80" s="130"/>
      <c r="M80" s="130"/>
      <c r="N80" s="130"/>
      <c r="O80" s="130"/>
      <c r="P80" s="130"/>
      <c r="Q80" s="130"/>
      <c r="R80" s="130"/>
      <c r="S80" s="130"/>
      <c r="T80" s="130"/>
      <c r="U80" s="130"/>
      <c r="V80" s="130"/>
      <c r="W80" s="130"/>
      <c r="X80" s="130"/>
      <c r="Y80" s="130"/>
      <c r="Z80" s="130"/>
    </row>
    <row r="81" spans="1:26" ht="15.75" customHeight="1">
      <c r="A81" s="55"/>
      <c r="B81" s="474"/>
      <c r="C81" s="92"/>
      <c r="D81" s="55"/>
      <c r="E81" s="476"/>
      <c r="F81" s="603"/>
      <c r="G81" s="130"/>
      <c r="H81" s="130"/>
      <c r="I81" s="130"/>
      <c r="J81" s="130"/>
      <c r="K81" s="130"/>
      <c r="L81" s="130"/>
      <c r="M81" s="130"/>
      <c r="N81" s="130"/>
      <c r="O81" s="130"/>
      <c r="P81" s="130"/>
      <c r="Q81" s="130"/>
      <c r="R81" s="130"/>
      <c r="S81" s="130"/>
      <c r="T81" s="130"/>
      <c r="U81" s="130"/>
      <c r="V81" s="130"/>
      <c r="W81" s="130"/>
      <c r="X81" s="130"/>
      <c r="Y81" s="130"/>
      <c r="Z81" s="130"/>
    </row>
    <row r="82" spans="1:26" ht="15.75" customHeight="1">
      <c r="A82" s="55"/>
      <c r="B82" s="474"/>
      <c r="C82" s="92"/>
      <c r="D82" s="55"/>
      <c r="E82" s="476"/>
      <c r="F82" s="603"/>
      <c r="G82" s="130"/>
      <c r="H82" s="130"/>
      <c r="I82" s="130"/>
      <c r="J82" s="130"/>
      <c r="K82" s="130"/>
      <c r="L82" s="130"/>
      <c r="M82" s="130"/>
      <c r="N82" s="130"/>
      <c r="O82" s="130"/>
      <c r="P82" s="130"/>
      <c r="Q82" s="130"/>
      <c r="R82" s="130"/>
      <c r="S82" s="130"/>
      <c r="T82" s="130"/>
      <c r="U82" s="130"/>
      <c r="V82" s="130"/>
      <c r="W82" s="130"/>
      <c r="X82" s="130"/>
      <c r="Y82" s="130"/>
      <c r="Z82" s="130"/>
    </row>
    <row r="83" spans="1:26" ht="15.75" customHeight="1">
      <c r="A83" s="55"/>
      <c r="B83" s="474"/>
      <c r="C83" s="92"/>
      <c r="D83" s="55"/>
      <c r="E83" s="476"/>
      <c r="F83" s="603"/>
      <c r="G83" s="130"/>
      <c r="H83" s="130"/>
      <c r="I83" s="130"/>
      <c r="J83" s="130"/>
      <c r="K83" s="130"/>
      <c r="L83" s="130"/>
      <c r="M83" s="130"/>
      <c r="N83" s="130"/>
      <c r="O83" s="130"/>
      <c r="P83" s="130"/>
      <c r="Q83" s="130"/>
      <c r="R83" s="130"/>
      <c r="S83" s="130"/>
      <c r="T83" s="130"/>
      <c r="U83" s="130"/>
      <c r="V83" s="130"/>
      <c r="W83" s="130"/>
      <c r="X83" s="130"/>
      <c r="Y83" s="130"/>
      <c r="Z83" s="130"/>
    </row>
    <row r="84" spans="1:26" ht="15.75" customHeight="1">
      <c r="A84" s="55"/>
      <c r="B84" s="474"/>
      <c r="C84" s="92"/>
      <c r="D84" s="55"/>
      <c r="E84" s="476"/>
      <c r="F84" s="603"/>
      <c r="G84" s="130"/>
      <c r="H84" s="130"/>
      <c r="I84" s="130"/>
      <c r="J84" s="130"/>
      <c r="K84" s="130"/>
      <c r="L84" s="130"/>
      <c r="M84" s="130"/>
      <c r="N84" s="130"/>
      <c r="O84" s="130"/>
      <c r="P84" s="130"/>
      <c r="Q84" s="130"/>
      <c r="R84" s="130"/>
      <c r="S84" s="130"/>
      <c r="T84" s="130"/>
      <c r="U84" s="130"/>
      <c r="V84" s="130"/>
      <c r="W84" s="130"/>
      <c r="X84" s="130"/>
      <c r="Y84" s="130"/>
      <c r="Z84" s="130"/>
    </row>
    <row r="85" spans="1:26" ht="15.75" customHeight="1">
      <c r="A85" s="55"/>
      <c r="B85" s="474"/>
      <c r="C85" s="92"/>
      <c r="D85" s="55"/>
      <c r="E85" s="476"/>
      <c r="F85" s="603"/>
      <c r="G85" s="130"/>
      <c r="H85" s="130"/>
      <c r="I85" s="130"/>
      <c r="J85" s="130"/>
      <c r="K85" s="130"/>
      <c r="L85" s="130"/>
      <c r="M85" s="130"/>
      <c r="N85" s="130"/>
      <c r="O85" s="130"/>
      <c r="P85" s="130"/>
      <c r="Q85" s="130"/>
      <c r="R85" s="130"/>
      <c r="S85" s="130"/>
      <c r="T85" s="130"/>
      <c r="U85" s="130"/>
      <c r="V85" s="130"/>
      <c r="W85" s="130"/>
      <c r="X85" s="130"/>
      <c r="Y85" s="130"/>
      <c r="Z85" s="130"/>
    </row>
    <row r="86" spans="1:26" ht="15.75" customHeight="1">
      <c r="A86" s="55"/>
      <c r="B86" s="474"/>
      <c r="C86" s="92"/>
      <c r="D86" s="55"/>
      <c r="E86" s="476"/>
      <c r="F86" s="603"/>
      <c r="G86" s="130"/>
      <c r="H86" s="130"/>
      <c r="I86" s="130"/>
      <c r="J86" s="130"/>
      <c r="K86" s="130"/>
      <c r="L86" s="130"/>
      <c r="M86" s="130"/>
      <c r="N86" s="130"/>
      <c r="O86" s="130"/>
      <c r="P86" s="130"/>
      <c r="Q86" s="130"/>
      <c r="R86" s="130"/>
      <c r="S86" s="130"/>
      <c r="T86" s="130"/>
      <c r="U86" s="130"/>
      <c r="V86" s="130"/>
      <c r="W86" s="130"/>
      <c r="X86" s="130"/>
      <c r="Y86" s="130"/>
      <c r="Z86" s="130"/>
    </row>
    <row r="87" spans="1:26" ht="15.75" customHeight="1">
      <c r="A87" s="55"/>
      <c r="B87" s="474"/>
      <c r="C87" s="92"/>
      <c r="D87" s="55"/>
      <c r="E87" s="476"/>
      <c r="F87" s="603"/>
      <c r="G87" s="130"/>
      <c r="H87" s="130"/>
      <c r="I87" s="130"/>
      <c r="J87" s="130"/>
      <c r="K87" s="130"/>
      <c r="L87" s="130"/>
      <c r="M87" s="130"/>
      <c r="N87" s="130"/>
      <c r="O87" s="130"/>
      <c r="P87" s="130"/>
      <c r="Q87" s="130"/>
      <c r="R87" s="130"/>
      <c r="S87" s="130"/>
      <c r="T87" s="130"/>
      <c r="U87" s="130"/>
      <c r="V87" s="130"/>
      <c r="W87" s="130"/>
      <c r="X87" s="130"/>
      <c r="Y87" s="130"/>
      <c r="Z87" s="130"/>
    </row>
    <row r="88" spans="1:26" ht="15.75" customHeight="1">
      <c r="A88" s="55"/>
      <c r="B88" s="474"/>
      <c r="C88" s="92"/>
      <c r="D88" s="55"/>
      <c r="E88" s="476"/>
      <c r="F88" s="603"/>
      <c r="G88" s="130"/>
      <c r="H88" s="130"/>
      <c r="I88" s="130"/>
      <c r="J88" s="130"/>
      <c r="K88" s="130"/>
      <c r="L88" s="130"/>
      <c r="M88" s="130"/>
      <c r="N88" s="130"/>
      <c r="O88" s="130"/>
      <c r="P88" s="130"/>
      <c r="Q88" s="130"/>
      <c r="R88" s="130"/>
      <c r="S88" s="130"/>
      <c r="T88" s="130"/>
      <c r="U88" s="130"/>
      <c r="V88" s="130"/>
      <c r="W88" s="130"/>
      <c r="X88" s="130"/>
      <c r="Y88" s="130"/>
      <c r="Z88" s="130"/>
    </row>
    <row r="89" spans="1:26" ht="15.75" customHeight="1">
      <c r="A89" s="55"/>
      <c r="B89" s="474"/>
      <c r="C89" s="92"/>
      <c r="D89" s="55"/>
      <c r="E89" s="476"/>
      <c r="F89" s="603"/>
      <c r="G89" s="130"/>
      <c r="H89" s="130"/>
      <c r="I89" s="130"/>
      <c r="J89" s="130"/>
      <c r="K89" s="130"/>
      <c r="L89" s="130"/>
      <c r="M89" s="130"/>
      <c r="N89" s="130"/>
      <c r="O89" s="130"/>
      <c r="P89" s="130"/>
      <c r="Q89" s="130"/>
      <c r="R89" s="130"/>
      <c r="S89" s="130"/>
      <c r="T89" s="130"/>
      <c r="U89" s="130"/>
      <c r="V89" s="130"/>
      <c r="W89" s="130"/>
      <c r="X89" s="130"/>
      <c r="Y89" s="130"/>
      <c r="Z89" s="130"/>
    </row>
    <row r="90" spans="1:26" ht="15.75" customHeight="1">
      <c r="A90" s="55"/>
      <c r="B90" s="474"/>
      <c r="C90" s="92"/>
      <c r="D90" s="55"/>
      <c r="E90" s="476"/>
      <c r="F90" s="603"/>
      <c r="G90" s="130"/>
      <c r="H90" s="130"/>
      <c r="I90" s="130"/>
      <c r="J90" s="130"/>
      <c r="K90" s="130"/>
      <c r="L90" s="130"/>
      <c r="M90" s="130"/>
      <c r="N90" s="130"/>
      <c r="O90" s="130"/>
      <c r="P90" s="130"/>
      <c r="Q90" s="130"/>
      <c r="R90" s="130"/>
      <c r="S90" s="130"/>
      <c r="T90" s="130"/>
      <c r="U90" s="130"/>
      <c r="V90" s="130"/>
      <c r="W90" s="130"/>
      <c r="X90" s="130"/>
      <c r="Y90" s="130"/>
      <c r="Z90" s="130"/>
    </row>
    <row r="91" spans="1:26" ht="15.75" customHeight="1">
      <c r="A91" s="55"/>
      <c r="B91" s="474"/>
      <c r="C91" s="92"/>
      <c r="D91" s="55"/>
      <c r="E91" s="476"/>
      <c r="F91" s="603"/>
      <c r="G91" s="130"/>
      <c r="H91" s="130"/>
      <c r="I91" s="130"/>
      <c r="J91" s="130"/>
      <c r="K91" s="130"/>
      <c r="L91" s="130"/>
      <c r="M91" s="130"/>
      <c r="N91" s="130"/>
      <c r="O91" s="130"/>
      <c r="P91" s="130"/>
      <c r="Q91" s="130"/>
      <c r="R91" s="130"/>
      <c r="S91" s="130"/>
      <c r="T91" s="130"/>
      <c r="U91" s="130"/>
      <c r="V91" s="130"/>
      <c r="W91" s="130"/>
      <c r="X91" s="130"/>
      <c r="Y91" s="130"/>
      <c r="Z91" s="130"/>
    </row>
    <row r="92" spans="1:26" ht="15.75" customHeight="1">
      <c r="A92" s="55"/>
      <c r="B92" s="474"/>
      <c r="C92" s="92"/>
      <c r="D92" s="55"/>
      <c r="E92" s="476"/>
      <c r="F92" s="603"/>
      <c r="G92" s="130"/>
      <c r="H92" s="130"/>
      <c r="I92" s="130"/>
      <c r="J92" s="130"/>
      <c r="K92" s="130"/>
      <c r="L92" s="130"/>
      <c r="M92" s="130"/>
      <c r="N92" s="130"/>
      <c r="O92" s="130"/>
      <c r="P92" s="130"/>
      <c r="Q92" s="130"/>
      <c r="R92" s="130"/>
      <c r="S92" s="130"/>
      <c r="T92" s="130"/>
      <c r="U92" s="130"/>
      <c r="V92" s="130"/>
      <c r="W92" s="130"/>
      <c r="X92" s="130"/>
      <c r="Y92" s="130"/>
      <c r="Z92" s="130"/>
    </row>
    <row r="93" spans="1:26" ht="15.75" customHeight="1">
      <c r="A93" s="55"/>
      <c r="B93" s="474"/>
      <c r="C93" s="92"/>
      <c r="D93" s="55"/>
      <c r="E93" s="476"/>
      <c r="F93" s="603"/>
      <c r="G93" s="130"/>
      <c r="H93" s="130"/>
      <c r="I93" s="130"/>
      <c r="J93" s="130"/>
      <c r="K93" s="130"/>
      <c r="L93" s="130"/>
      <c r="M93" s="130"/>
      <c r="N93" s="130"/>
      <c r="O93" s="130"/>
      <c r="P93" s="130"/>
      <c r="Q93" s="130"/>
      <c r="R93" s="130"/>
      <c r="S93" s="130"/>
      <c r="T93" s="130"/>
      <c r="U93" s="130"/>
      <c r="V93" s="130"/>
      <c r="W93" s="130"/>
      <c r="X93" s="130"/>
      <c r="Y93" s="130"/>
      <c r="Z93" s="130"/>
    </row>
    <row r="94" spans="1:26" ht="15.75" customHeight="1">
      <c r="A94" s="55"/>
      <c r="B94" s="474"/>
      <c r="C94" s="92"/>
      <c r="D94" s="55"/>
      <c r="E94" s="476"/>
      <c r="F94" s="603"/>
      <c r="G94" s="130"/>
      <c r="H94" s="130"/>
      <c r="I94" s="130"/>
      <c r="J94" s="130"/>
      <c r="K94" s="130"/>
      <c r="L94" s="130"/>
      <c r="M94" s="130"/>
      <c r="N94" s="130"/>
      <c r="O94" s="130"/>
      <c r="P94" s="130"/>
      <c r="Q94" s="130"/>
      <c r="R94" s="130"/>
      <c r="S94" s="130"/>
      <c r="T94" s="130"/>
      <c r="U94" s="130"/>
      <c r="V94" s="130"/>
      <c r="W94" s="130"/>
      <c r="X94" s="130"/>
      <c r="Y94" s="130"/>
      <c r="Z94" s="130"/>
    </row>
    <row r="95" spans="1:26" ht="15.75" customHeight="1">
      <c r="A95" s="55"/>
      <c r="B95" s="474"/>
      <c r="C95" s="92"/>
      <c r="D95" s="55"/>
      <c r="E95" s="476"/>
      <c r="F95" s="603"/>
      <c r="G95" s="130"/>
      <c r="H95" s="130"/>
      <c r="I95" s="130"/>
      <c r="J95" s="130"/>
      <c r="K95" s="130"/>
      <c r="L95" s="130"/>
      <c r="M95" s="130"/>
      <c r="N95" s="130"/>
      <c r="O95" s="130"/>
      <c r="P95" s="130"/>
      <c r="Q95" s="130"/>
      <c r="R95" s="130"/>
      <c r="S95" s="130"/>
      <c r="T95" s="130"/>
      <c r="U95" s="130"/>
      <c r="V95" s="130"/>
      <c r="W95" s="130"/>
      <c r="X95" s="130"/>
      <c r="Y95" s="130"/>
      <c r="Z95" s="130"/>
    </row>
    <row r="96" spans="1:26" ht="15.75" customHeight="1">
      <c r="A96" s="55"/>
      <c r="B96" s="474"/>
      <c r="C96" s="92"/>
      <c r="D96" s="55"/>
      <c r="E96" s="476"/>
      <c r="F96" s="603"/>
      <c r="G96" s="130"/>
      <c r="H96" s="130"/>
      <c r="I96" s="130"/>
      <c r="J96" s="130"/>
      <c r="K96" s="130"/>
      <c r="L96" s="130"/>
      <c r="M96" s="130"/>
      <c r="N96" s="130"/>
      <c r="O96" s="130"/>
      <c r="P96" s="130"/>
      <c r="Q96" s="130"/>
      <c r="R96" s="130"/>
      <c r="S96" s="130"/>
      <c r="T96" s="130"/>
      <c r="U96" s="130"/>
      <c r="V96" s="130"/>
      <c r="W96" s="130"/>
      <c r="X96" s="130"/>
      <c r="Y96" s="130"/>
      <c r="Z96" s="130"/>
    </row>
    <row r="97" spans="1:26" ht="15.75" customHeight="1">
      <c r="A97" s="55"/>
      <c r="B97" s="474"/>
      <c r="C97" s="92"/>
      <c r="D97" s="55"/>
      <c r="E97" s="476"/>
      <c r="F97" s="603"/>
      <c r="G97" s="130"/>
      <c r="H97" s="130"/>
      <c r="I97" s="130"/>
      <c r="J97" s="130"/>
      <c r="K97" s="130"/>
      <c r="L97" s="130"/>
      <c r="M97" s="130"/>
      <c r="N97" s="130"/>
      <c r="O97" s="130"/>
      <c r="P97" s="130"/>
      <c r="Q97" s="130"/>
      <c r="R97" s="130"/>
      <c r="S97" s="130"/>
      <c r="T97" s="130"/>
      <c r="U97" s="130"/>
      <c r="V97" s="130"/>
      <c r="W97" s="130"/>
      <c r="X97" s="130"/>
      <c r="Y97" s="130"/>
      <c r="Z97" s="130"/>
    </row>
    <row r="98" spans="1:26" ht="15.75" customHeight="1">
      <c r="A98" s="55"/>
      <c r="B98" s="474"/>
      <c r="C98" s="92"/>
      <c r="D98" s="55"/>
      <c r="E98" s="476"/>
      <c r="F98" s="603"/>
      <c r="G98" s="130"/>
      <c r="H98" s="130"/>
      <c r="I98" s="130"/>
      <c r="J98" s="130"/>
      <c r="K98" s="130"/>
      <c r="L98" s="130"/>
      <c r="M98" s="130"/>
      <c r="N98" s="130"/>
      <c r="O98" s="130"/>
      <c r="P98" s="130"/>
      <c r="Q98" s="130"/>
      <c r="R98" s="130"/>
      <c r="S98" s="130"/>
      <c r="T98" s="130"/>
      <c r="U98" s="130"/>
      <c r="V98" s="130"/>
      <c r="W98" s="130"/>
      <c r="X98" s="130"/>
      <c r="Y98" s="130"/>
      <c r="Z98" s="130"/>
    </row>
    <row r="99" spans="1:26" ht="15.75" customHeight="1">
      <c r="A99" s="55"/>
      <c r="B99" s="474"/>
      <c r="C99" s="92"/>
      <c r="D99" s="55"/>
      <c r="E99" s="476"/>
      <c r="F99" s="603"/>
      <c r="G99" s="130"/>
      <c r="H99" s="130"/>
      <c r="I99" s="130"/>
      <c r="J99" s="130"/>
      <c r="K99" s="130"/>
      <c r="L99" s="130"/>
      <c r="M99" s="130"/>
      <c r="N99" s="130"/>
      <c r="O99" s="130"/>
      <c r="P99" s="130"/>
      <c r="Q99" s="130"/>
      <c r="R99" s="130"/>
      <c r="S99" s="130"/>
      <c r="T99" s="130"/>
      <c r="U99" s="130"/>
      <c r="V99" s="130"/>
      <c r="W99" s="130"/>
      <c r="X99" s="130"/>
      <c r="Y99" s="130"/>
      <c r="Z99" s="130"/>
    </row>
    <row r="100" spans="1:26" ht="15.75" customHeight="1">
      <c r="A100" s="55"/>
      <c r="B100" s="474"/>
      <c r="C100" s="92"/>
      <c r="D100" s="55"/>
      <c r="E100" s="476"/>
      <c r="F100" s="603"/>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5.75" customHeight="1">
      <c r="A101" s="55"/>
      <c r="B101" s="474"/>
      <c r="C101" s="92"/>
      <c r="D101" s="55"/>
      <c r="E101" s="476"/>
      <c r="F101" s="603"/>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5.75" customHeight="1">
      <c r="A102" s="55"/>
      <c r="B102" s="474"/>
      <c r="C102" s="92"/>
      <c r="D102" s="55"/>
      <c r="E102" s="476"/>
      <c r="F102" s="603"/>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5.75" customHeight="1">
      <c r="A103" s="55"/>
      <c r="B103" s="474"/>
      <c r="C103" s="92"/>
      <c r="D103" s="55"/>
      <c r="E103" s="476"/>
      <c r="F103" s="603"/>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5.75" customHeight="1">
      <c r="A104" s="55"/>
      <c r="B104" s="474"/>
      <c r="C104" s="92"/>
      <c r="D104" s="55"/>
      <c r="E104" s="476"/>
      <c r="F104" s="603"/>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5.75" customHeight="1">
      <c r="A105" s="55"/>
      <c r="B105" s="474"/>
      <c r="C105" s="92"/>
      <c r="D105" s="55"/>
      <c r="E105" s="476"/>
      <c r="F105" s="603"/>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5.75" customHeight="1">
      <c r="A106" s="55"/>
      <c r="B106" s="474"/>
      <c r="C106" s="92"/>
      <c r="D106" s="55"/>
      <c r="E106" s="476"/>
      <c r="F106" s="603"/>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5.75" customHeight="1">
      <c r="A107" s="55"/>
      <c r="B107" s="474"/>
      <c r="C107" s="92"/>
      <c r="D107" s="55"/>
      <c r="E107" s="476"/>
      <c r="F107" s="603"/>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5.75" customHeight="1">
      <c r="A108" s="55"/>
      <c r="B108" s="474"/>
      <c r="C108" s="92"/>
      <c r="D108" s="55"/>
      <c r="E108" s="476"/>
      <c r="F108" s="603"/>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5.75" customHeight="1">
      <c r="A109" s="55"/>
      <c r="B109" s="474"/>
      <c r="C109" s="92"/>
      <c r="D109" s="55"/>
      <c r="E109" s="476"/>
      <c r="F109" s="603"/>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5.75" customHeight="1">
      <c r="A110" s="55"/>
      <c r="B110" s="474"/>
      <c r="C110" s="92"/>
      <c r="D110" s="55"/>
      <c r="E110" s="476"/>
      <c r="F110" s="603"/>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5.75" customHeight="1">
      <c r="A111" s="55"/>
      <c r="B111" s="474"/>
      <c r="C111" s="92"/>
      <c r="D111" s="55"/>
      <c r="E111" s="476"/>
      <c r="F111" s="603"/>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5.75" customHeight="1">
      <c r="A112" s="55"/>
      <c r="B112" s="474"/>
      <c r="C112" s="92"/>
      <c r="D112" s="55"/>
      <c r="E112" s="476"/>
      <c r="F112" s="603"/>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5.75" customHeight="1">
      <c r="A113" s="55"/>
      <c r="B113" s="474"/>
      <c r="C113" s="92"/>
      <c r="D113" s="55"/>
      <c r="E113" s="476"/>
      <c r="F113" s="603"/>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5.75" customHeight="1">
      <c r="A114" s="55"/>
      <c r="B114" s="474"/>
      <c r="C114" s="92"/>
      <c r="D114" s="55"/>
      <c r="E114" s="476"/>
      <c r="F114" s="603"/>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5.75" customHeight="1">
      <c r="A115" s="55"/>
      <c r="B115" s="474"/>
      <c r="C115" s="92"/>
      <c r="D115" s="55"/>
      <c r="E115" s="476"/>
      <c r="F115" s="603"/>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5.75" customHeight="1">
      <c r="A116" s="55"/>
      <c r="B116" s="474"/>
      <c r="C116" s="92"/>
      <c r="D116" s="55"/>
      <c r="E116" s="476"/>
      <c r="F116" s="603"/>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5.75" customHeight="1">
      <c r="A117" s="55"/>
      <c r="B117" s="474"/>
      <c r="C117" s="92"/>
      <c r="D117" s="55"/>
      <c r="E117" s="476"/>
      <c r="F117" s="603"/>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5.75" customHeight="1">
      <c r="A118" s="55"/>
      <c r="B118" s="474"/>
      <c r="C118" s="92"/>
      <c r="D118" s="55"/>
      <c r="E118" s="476"/>
      <c r="F118" s="603"/>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5.75" customHeight="1">
      <c r="A119" s="55"/>
      <c r="B119" s="474"/>
      <c r="C119" s="92"/>
      <c r="D119" s="55"/>
      <c r="E119" s="476"/>
      <c r="F119" s="603"/>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5.75" customHeight="1">
      <c r="A120" s="55"/>
      <c r="B120" s="474"/>
      <c r="C120" s="92"/>
      <c r="D120" s="55"/>
      <c r="E120" s="476"/>
      <c r="F120" s="603"/>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5.75" customHeight="1">
      <c r="A121" s="55"/>
      <c r="B121" s="474"/>
      <c r="C121" s="92"/>
      <c r="D121" s="55"/>
      <c r="E121" s="476"/>
      <c r="F121" s="603"/>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5.75" customHeight="1">
      <c r="A122" s="55"/>
      <c r="B122" s="474"/>
      <c r="C122" s="92"/>
      <c r="D122" s="55"/>
      <c r="E122" s="476"/>
      <c r="F122" s="603"/>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5.75" customHeight="1">
      <c r="A123" s="55"/>
      <c r="B123" s="474"/>
      <c r="C123" s="92"/>
      <c r="D123" s="55"/>
      <c r="E123" s="476"/>
      <c r="F123" s="603"/>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5.75" customHeight="1">
      <c r="A124" s="55"/>
      <c r="B124" s="474"/>
      <c r="C124" s="92"/>
      <c r="D124" s="55"/>
      <c r="E124" s="476"/>
      <c r="F124" s="603"/>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5.75" customHeight="1">
      <c r="A125" s="55"/>
      <c r="B125" s="474"/>
      <c r="C125" s="92"/>
      <c r="D125" s="55"/>
      <c r="E125" s="476"/>
      <c r="F125" s="603"/>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5.75" customHeight="1">
      <c r="A126" s="55"/>
      <c r="B126" s="474"/>
      <c r="C126" s="92"/>
      <c r="D126" s="55"/>
      <c r="E126" s="476"/>
      <c r="F126" s="603"/>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5.75" customHeight="1">
      <c r="A127" s="55"/>
      <c r="B127" s="474"/>
      <c r="C127" s="92"/>
      <c r="D127" s="55"/>
      <c r="E127" s="476"/>
      <c r="F127" s="603"/>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5.75" customHeight="1">
      <c r="A128" s="55"/>
      <c r="B128" s="474"/>
      <c r="C128" s="92"/>
      <c r="D128" s="55"/>
      <c r="E128" s="476"/>
      <c r="F128" s="603"/>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5.75" customHeight="1">
      <c r="A129" s="55"/>
      <c r="B129" s="474"/>
      <c r="C129" s="92"/>
      <c r="D129" s="55"/>
      <c r="E129" s="476"/>
      <c r="F129" s="603"/>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5.75" customHeight="1">
      <c r="A130" s="55"/>
      <c r="B130" s="474"/>
      <c r="C130" s="92"/>
      <c r="D130" s="55"/>
      <c r="E130" s="476"/>
      <c r="F130" s="603"/>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5.75" customHeight="1">
      <c r="A131" s="55"/>
      <c r="B131" s="474"/>
      <c r="C131" s="92"/>
      <c r="D131" s="55"/>
      <c r="E131" s="476"/>
      <c r="F131" s="603"/>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5.75" customHeight="1">
      <c r="A132" s="55"/>
      <c r="B132" s="474"/>
      <c r="C132" s="92"/>
      <c r="D132" s="55"/>
      <c r="E132" s="476"/>
      <c r="F132" s="603"/>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5.75" customHeight="1">
      <c r="A133" s="55"/>
      <c r="B133" s="474"/>
      <c r="C133" s="92"/>
      <c r="D133" s="55"/>
      <c r="E133" s="476"/>
      <c r="F133" s="603"/>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5.75" customHeight="1">
      <c r="A134" s="55"/>
      <c r="B134" s="474"/>
      <c r="C134" s="92"/>
      <c r="D134" s="55"/>
      <c r="E134" s="476"/>
      <c r="F134" s="603"/>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5.75" customHeight="1">
      <c r="A135" s="55"/>
      <c r="B135" s="474"/>
      <c r="C135" s="92"/>
      <c r="D135" s="55"/>
      <c r="E135" s="476"/>
      <c r="F135" s="603"/>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5.75" customHeight="1">
      <c r="A136" s="55"/>
      <c r="B136" s="474"/>
      <c r="C136" s="92"/>
      <c r="D136" s="55"/>
      <c r="E136" s="476"/>
      <c r="F136" s="603"/>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5.75" customHeight="1">
      <c r="A137" s="55"/>
      <c r="B137" s="474"/>
      <c r="C137" s="92"/>
      <c r="D137" s="55"/>
      <c r="E137" s="476"/>
      <c r="F137" s="603"/>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5.75" customHeight="1">
      <c r="A138" s="55"/>
      <c r="B138" s="474"/>
      <c r="C138" s="92"/>
      <c r="D138" s="55"/>
      <c r="E138" s="476"/>
      <c r="F138" s="603"/>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5.75" customHeight="1">
      <c r="A139" s="55"/>
      <c r="B139" s="474"/>
      <c r="C139" s="92"/>
      <c r="D139" s="55"/>
      <c r="E139" s="476"/>
      <c r="F139" s="603"/>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5.75" customHeight="1">
      <c r="A140" s="55"/>
      <c r="B140" s="474"/>
      <c r="C140" s="92"/>
      <c r="D140" s="55"/>
      <c r="E140" s="476"/>
      <c r="F140" s="603"/>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5.75" customHeight="1">
      <c r="A141" s="55"/>
      <c r="B141" s="474"/>
      <c r="C141" s="92"/>
      <c r="D141" s="55"/>
      <c r="E141" s="476"/>
      <c r="F141" s="603"/>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5.75" customHeight="1">
      <c r="A142" s="55"/>
      <c r="B142" s="474"/>
      <c r="C142" s="92"/>
      <c r="D142" s="55"/>
      <c r="E142" s="476"/>
      <c r="F142" s="603"/>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5.75" customHeight="1">
      <c r="A143" s="55"/>
      <c r="B143" s="474"/>
      <c r="C143" s="92"/>
      <c r="D143" s="55"/>
      <c r="E143" s="476"/>
      <c r="F143" s="603"/>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5.75" customHeight="1">
      <c r="A144" s="55"/>
      <c r="B144" s="474"/>
      <c r="C144" s="92"/>
      <c r="D144" s="55"/>
      <c r="E144" s="476"/>
      <c r="F144" s="603"/>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5.75" customHeight="1">
      <c r="A145" s="55"/>
      <c r="B145" s="474"/>
      <c r="C145" s="92"/>
      <c r="D145" s="55"/>
      <c r="E145" s="476"/>
      <c r="F145" s="603"/>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5.75" customHeight="1">
      <c r="A146" s="55"/>
      <c r="B146" s="474"/>
      <c r="C146" s="92"/>
      <c r="D146" s="55"/>
      <c r="E146" s="476"/>
      <c r="F146" s="603"/>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5.75" customHeight="1">
      <c r="A147" s="55"/>
      <c r="B147" s="474"/>
      <c r="C147" s="92"/>
      <c r="D147" s="55"/>
      <c r="E147" s="476"/>
      <c r="F147" s="603"/>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5.75" customHeight="1">
      <c r="A148" s="55"/>
      <c r="B148" s="474"/>
      <c r="C148" s="92"/>
      <c r="D148" s="55"/>
      <c r="E148" s="476"/>
      <c r="F148" s="603"/>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5.75" customHeight="1">
      <c r="A149" s="55"/>
      <c r="B149" s="474"/>
      <c r="C149" s="92"/>
      <c r="D149" s="55"/>
      <c r="E149" s="476"/>
      <c r="F149" s="603"/>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5.75" customHeight="1">
      <c r="A150" s="55"/>
      <c r="B150" s="474"/>
      <c r="C150" s="92"/>
      <c r="D150" s="55"/>
      <c r="E150" s="476"/>
      <c r="F150" s="603"/>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5.75" customHeight="1">
      <c r="A151" s="55"/>
      <c r="B151" s="474"/>
      <c r="C151" s="92"/>
      <c r="D151" s="55"/>
      <c r="E151" s="476"/>
      <c r="F151" s="603"/>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5.75" customHeight="1">
      <c r="A152" s="55"/>
      <c r="B152" s="474"/>
      <c r="C152" s="92"/>
      <c r="D152" s="55"/>
      <c r="E152" s="476"/>
      <c r="F152" s="603"/>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5.75" customHeight="1">
      <c r="A153" s="55"/>
      <c r="B153" s="474"/>
      <c r="C153" s="92"/>
      <c r="D153" s="55"/>
      <c r="E153" s="476"/>
      <c r="F153" s="603"/>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5.75" customHeight="1">
      <c r="A154" s="55"/>
      <c r="B154" s="474"/>
      <c r="C154" s="92"/>
      <c r="D154" s="55"/>
      <c r="E154" s="476"/>
      <c r="F154" s="603"/>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5.75" customHeight="1">
      <c r="A155" s="55"/>
      <c r="B155" s="474"/>
      <c r="C155" s="92"/>
      <c r="D155" s="55"/>
      <c r="E155" s="476"/>
      <c r="F155" s="603"/>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5.75" customHeight="1">
      <c r="A156" s="55"/>
      <c r="B156" s="474"/>
      <c r="C156" s="92"/>
      <c r="D156" s="55"/>
      <c r="E156" s="476"/>
      <c r="F156" s="603"/>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5.75" customHeight="1">
      <c r="A157" s="55"/>
      <c r="B157" s="474"/>
      <c r="C157" s="92"/>
      <c r="D157" s="55"/>
      <c r="E157" s="476"/>
      <c r="F157" s="603"/>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5.75" customHeight="1">
      <c r="A158" s="55"/>
      <c r="B158" s="474"/>
      <c r="C158" s="92"/>
      <c r="D158" s="55"/>
      <c r="E158" s="476"/>
      <c r="F158" s="603"/>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5.75" customHeight="1">
      <c r="A159" s="55"/>
      <c r="B159" s="474"/>
      <c r="C159" s="92"/>
      <c r="D159" s="55"/>
      <c r="E159" s="476"/>
      <c r="F159" s="603"/>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5.75" customHeight="1">
      <c r="A160" s="55"/>
      <c r="B160" s="474"/>
      <c r="C160" s="92"/>
      <c r="D160" s="55"/>
      <c r="E160" s="476"/>
      <c r="F160" s="603"/>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5.75" customHeight="1">
      <c r="A161" s="55"/>
      <c r="B161" s="474"/>
      <c r="C161" s="92"/>
      <c r="D161" s="55"/>
      <c r="E161" s="476"/>
      <c r="F161" s="603"/>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5.75" customHeight="1">
      <c r="A162" s="55"/>
      <c r="B162" s="474"/>
      <c r="C162" s="92"/>
      <c r="D162" s="55"/>
      <c r="E162" s="476"/>
      <c r="F162" s="603"/>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5.75" customHeight="1">
      <c r="A163" s="55"/>
      <c r="B163" s="474"/>
      <c r="C163" s="92"/>
      <c r="D163" s="55"/>
      <c r="E163" s="476"/>
      <c r="F163" s="603"/>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5.75" customHeight="1">
      <c r="A164" s="55"/>
      <c r="B164" s="474"/>
      <c r="C164" s="92"/>
      <c r="D164" s="55"/>
      <c r="E164" s="476"/>
      <c r="F164" s="603"/>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5.75" customHeight="1">
      <c r="A165" s="55"/>
      <c r="B165" s="474"/>
      <c r="C165" s="92"/>
      <c r="D165" s="55"/>
      <c r="E165" s="476"/>
      <c r="F165" s="603"/>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5.75" customHeight="1">
      <c r="A166" s="55"/>
      <c r="B166" s="474"/>
      <c r="C166" s="92"/>
      <c r="D166" s="55"/>
      <c r="E166" s="476"/>
      <c r="F166" s="603"/>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5.75" customHeight="1">
      <c r="A167" s="55"/>
      <c r="B167" s="474"/>
      <c r="C167" s="92"/>
      <c r="D167" s="55"/>
      <c r="E167" s="476"/>
      <c r="F167" s="603"/>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5.75" customHeight="1">
      <c r="A168" s="55"/>
      <c r="B168" s="474"/>
      <c r="C168" s="92"/>
      <c r="D168" s="55"/>
      <c r="E168" s="476"/>
      <c r="F168" s="603"/>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5.75" customHeight="1">
      <c r="A169" s="55"/>
      <c r="B169" s="474"/>
      <c r="C169" s="92"/>
      <c r="D169" s="55"/>
      <c r="E169" s="476"/>
      <c r="F169" s="603"/>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5.75" customHeight="1">
      <c r="A170" s="55"/>
      <c r="B170" s="474"/>
      <c r="C170" s="92"/>
      <c r="D170" s="55"/>
      <c r="E170" s="476"/>
      <c r="F170" s="603"/>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5.75" customHeight="1">
      <c r="A171" s="55"/>
      <c r="B171" s="474"/>
      <c r="C171" s="92"/>
      <c r="D171" s="55"/>
      <c r="E171" s="476"/>
      <c r="F171" s="603"/>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5.75" customHeight="1">
      <c r="A172" s="55"/>
      <c r="B172" s="474"/>
      <c r="C172" s="92"/>
      <c r="D172" s="55"/>
      <c r="E172" s="476"/>
      <c r="F172" s="603"/>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5.75" customHeight="1">
      <c r="A173" s="55"/>
      <c r="B173" s="474"/>
      <c r="C173" s="92"/>
      <c r="D173" s="55"/>
      <c r="E173" s="476"/>
      <c r="F173" s="603"/>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5.75" customHeight="1">
      <c r="A174" s="55"/>
      <c r="B174" s="474"/>
      <c r="C174" s="92"/>
      <c r="D174" s="55"/>
      <c r="E174" s="476"/>
      <c r="F174" s="603"/>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5.75" customHeight="1">
      <c r="A175" s="55"/>
      <c r="B175" s="474"/>
      <c r="C175" s="92"/>
      <c r="D175" s="55"/>
      <c r="E175" s="476"/>
      <c r="F175" s="603"/>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5.75" customHeight="1">
      <c r="A176" s="55"/>
      <c r="B176" s="474"/>
      <c r="C176" s="92"/>
      <c r="D176" s="55"/>
      <c r="E176" s="476"/>
      <c r="F176" s="603"/>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5.75" customHeight="1">
      <c r="A177" s="55"/>
      <c r="B177" s="474"/>
      <c r="C177" s="92"/>
      <c r="D177" s="55"/>
      <c r="E177" s="476"/>
      <c r="F177" s="603"/>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5.75" customHeight="1">
      <c r="A178" s="55"/>
      <c r="B178" s="474"/>
      <c r="C178" s="92"/>
      <c r="D178" s="55"/>
      <c r="E178" s="476"/>
      <c r="F178" s="603"/>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5.75" customHeight="1">
      <c r="A179" s="55"/>
      <c r="B179" s="474"/>
      <c r="C179" s="92"/>
      <c r="D179" s="55"/>
      <c r="E179" s="476"/>
      <c r="F179" s="603"/>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5.75" customHeight="1">
      <c r="A180" s="55"/>
      <c r="B180" s="474"/>
      <c r="C180" s="92"/>
      <c r="D180" s="55"/>
      <c r="E180" s="476"/>
      <c r="F180" s="603"/>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5.75" customHeight="1">
      <c r="A181" s="55"/>
      <c r="B181" s="474"/>
      <c r="C181" s="92"/>
      <c r="D181" s="55"/>
      <c r="E181" s="476"/>
      <c r="F181" s="603"/>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5.75" customHeight="1">
      <c r="A182" s="55"/>
      <c r="B182" s="474"/>
      <c r="C182" s="92"/>
      <c r="D182" s="55"/>
      <c r="E182" s="476"/>
      <c r="F182" s="603"/>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5.75" customHeight="1">
      <c r="A183" s="55"/>
      <c r="B183" s="474"/>
      <c r="C183" s="92"/>
      <c r="D183" s="55"/>
      <c r="E183" s="476"/>
      <c r="F183" s="603"/>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5.75" customHeight="1">
      <c r="A184" s="55"/>
      <c r="B184" s="474"/>
      <c r="C184" s="92"/>
      <c r="D184" s="55"/>
      <c r="E184" s="476"/>
      <c r="F184" s="603"/>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5.75" customHeight="1">
      <c r="A185" s="55"/>
      <c r="B185" s="474"/>
      <c r="C185" s="92"/>
      <c r="D185" s="55"/>
      <c r="E185" s="476"/>
      <c r="F185" s="603"/>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5.75" customHeight="1">
      <c r="A186" s="55"/>
      <c r="B186" s="474"/>
      <c r="C186" s="92"/>
      <c r="D186" s="55"/>
      <c r="E186" s="476"/>
      <c r="F186" s="603"/>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5.75" customHeight="1">
      <c r="A187" s="55"/>
      <c r="B187" s="474"/>
      <c r="C187" s="92"/>
      <c r="D187" s="55"/>
      <c r="E187" s="476"/>
      <c r="F187" s="603"/>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5.75" customHeight="1">
      <c r="A188" s="55"/>
      <c r="B188" s="474"/>
      <c r="C188" s="92"/>
      <c r="D188" s="55"/>
      <c r="E188" s="476"/>
      <c r="F188" s="603"/>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5.75" customHeight="1">
      <c r="A189" s="55"/>
      <c r="B189" s="474"/>
      <c r="C189" s="92"/>
      <c r="D189" s="55"/>
      <c r="E189" s="476"/>
      <c r="F189" s="603"/>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5.75" customHeight="1">
      <c r="A190" s="55"/>
      <c r="B190" s="474"/>
      <c r="C190" s="92"/>
      <c r="D190" s="55"/>
      <c r="E190" s="476"/>
      <c r="F190" s="603"/>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5.75" customHeight="1">
      <c r="A191" s="55"/>
      <c r="B191" s="474"/>
      <c r="C191" s="92"/>
      <c r="D191" s="55"/>
      <c r="E191" s="476"/>
      <c r="F191" s="603"/>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5.75" customHeight="1">
      <c r="A192" s="55"/>
      <c r="B192" s="474"/>
      <c r="C192" s="92"/>
      <c r="D192" s="55"/>
      <c r="E192" s="476"/>
      <c r="F192" s="603"/>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5.75" customHeight="1">
      <c r="A193" s="55"/>
      <c r="B193" s="474"/>
      <c r="C193" s="92"/>
      <c r="D193" s="55"/>
      <c r="E193" s="476"/>
      <c r="F193" s="603"/>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5.75" customHeight="1">
      <c r="A194" s="55"/>
      <c r="B194" s="474"/>
      <c r="C194" s="92"/>
      <c r="D194" s="55"/>
      <c r="E194" s="476"/>
      <c r="F194" s="603"/>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5.75" customHeight="1">
      <c r="A195" s="55"/>
      <c r="B195" s="474"/>
      <c r="C195" s="92"/>
      <c r="D195" s="55"/>
      <c r="E195" s="476"/>
      <c r="F195" s="603"/>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5.75" customHeight="1">
      <c r="A196" s="55"/>
      <c r="B196" s="474"/>
      <c r="C196" s="92"/>
      <c r="D196" s="55"/>
      <c r="E196" s="476"/>
      <c r="F196" s="603"/>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5.75" customHeight="1">
      <c r="A197" s="55"/>
      <c r="B197" s="474"/>
      <c r="C197" s="92"/>
      <c r="D197" s="55"/>
      <c r="E197" s="476"/>
      <c r="F197" s="603"/>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5.75" customHeight="1">
      <c r="A198" s="55"/>
      <c r="B198" s="474"/>
      <c r="C198" s="92"/>
      <c r="D198" s="55"/>
      <c r="E198" s="476"/>
      <c r="F198" s="603"/>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5.75" customHeight="1">
      <c r="A199" s="55"/>
      <c r="B199" s="474"/>
      <c r="C199" s="92"/>
      <c r="D199" s="55"/>
      <c r="E199" s="476"/>
      <c r="F199" s="603"/>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5.75" customHeight="1">
      <c r="A200" s="55"/>
      <c r="B200" s="474"/>
      <c r="C200" s="92"/>
      <c r="D200" s="55"/>
      <c r="E200" s="476"/>
      <c r="F200" s="603"/>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5.75" customHeight="1">
      <c r="A201" s="55"/>
      <c r="B201" s="474"/>
      <c r="C201" s="92"/>
      <c r="D201" s="55"/>
      <c r="E201" s="476"/>
      <c r="F201" s="603"/>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5.75" customHeight="1">
      <c r="A202" s="55"/>
      <c r="B202" s="474"/>
      <c r="C202" s="92"/>
      <c r="D202" s="55"/>
      <c r="E202" s="476"/>
      <c r="F202" s="603"/>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5.75" customHeight="1">
      <c r="A203" s="55"/>
      <c r="B203" s="474"/>
      <c r="C203" s="92"/>
      <c r="D203" s="55"/>
      <c r="E203" s="476"/>
      <c r="F203" s="603"/>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5.75" customHeight="1">
      <c r="A204" s="55"/>
      <c r="B204" s="474"/>
      <c r="C204" s="92"/>
      <c r="D204" s="55"/>
      <c r="E204" s="476"/>
      <c r="F204" s="603"/>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5.75" customHeight="1">
      <c r="A205" s="55"/>
      <c r="B205" s="474"/>
      <c r="C205" s="92"/>
      <c r="D205" s="55"/>
      <c r="E205" s="476"/>
      <c r="F205" s="603"/>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5.75" customHeight="1">
      <c r="A206" s="55"/>
      <c r="B206" s="474"/>
      <c r="C206" s="92"/>
      <c r="D206" s="55"/>
      <c r="E206" s="476"/>
      <c r="F206" s="603"/>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5.75" customHeight="1">
      <c r="A207" s="55"/>
      <c r="B207" s="474"/>
      <c r="C207" s="92"/>
      <c r="D207" s="55"/>
      <c r="E207" s="476"/>
      <c r="F207" s="603"/>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5.75" customHeight="1">
      <c r="A208" s="55"/>
      <c r="B208" s="474"/>
      <c r="C208" s="92"/>
      <c r="D208" s="55"/>
      <c r="E208" s="476"/>
      <c r="F208" s="603"/>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5.75" customHeight="1">
      <c r="A209" s="55"/>
      <c r="B209" s="474"/>
      <c r="C209" s="92"/>
      <c r="D209" s="55"/>
      <c r="E209" s="476"/>
      <c r="F209" s="603"/>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5.75" customHeight="1">
      <c r="A210" s="55"/>
      <c r="B210" s="474"/>
      <c r="C210" s="92"/>
      <c r="D210" s="55"/>
      <c r="E210" s="476"/>
      <c r="F210" s="603"/>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5.75" customHeight="1">
      <c r="A211" s="55"/>
      <c r="B211" s="474"/>
      <c r="C211" s="92"/>
      <c r="D211" s="55"/>
      <c r="E211" s="476"/>
      <c r="F211" s="603"/>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5.75" customHeight="1">
      <c r="A212" s="55"/>
      <c r="B212" s="474"/>
      <c r="C212" s="92"/>
      <c r="D212" s="55"/>
      <c r="E212" s="476"/>
      <c r="F212" s="603"/>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5.75" customHeight="1">
      <c r="A213" s="55"/>
      <c r="B213" s="474"/>
      <c r="C213" s="92"/>
      <c r="D213" s="55"/>
      <c r="E213" s="476"/>
      <c r="F213" s="603"/>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5.75" customHeight="1">
      <c r="A214" s="55"/>
      <c r="B214" s="474"/>
      <c r="C214" s="92"/>
      <c r="D214" s="55"/>
      <c r="E214" s="476"/>
      <c r="F214" s="603"/>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5.75" customHeight="1">
      <c r="A215" s="55"/>
      <c r="B215" s="474"/>
      <c r="C215" s="92"/>
      <c r="D215" s="55"/>
      <c r="E215" s="476"/>
      <c r="F215" s="603"/>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5.75" customHeight="1">
      <c r="A216" s="55"/>
      <c r="B216" s="474"/>
      <c r="C216" s="92"/>
      <c r="D216" s="55"/>
      <c r="E216" s="476"/>
      <c r="F216" s="603"/>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5.75" customHeight="1">
      <c r="A217" s="55"/>
      <c r="B217" s="474"/>
      <c r="C217" s="92"/>
      <c r="D217" s="55"/>
      <c r="E217" s="476"/>
      <c r="F217" s="603"/>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5.75" customHeight="1">
      <c r="A218" s="55"/>
      <c r="B218" s="474"/>
      <c r="C218" s="92"/>
      <c r="D218" s="55"/>
      <c r="E218" s="476"/>
      <c r="F218" s="603"/>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5.75" customHeight="1">
      <c r="A219" s="55"/>
      <c r="B219" s="474"/>
      <c r="C219" s="92"/>
      <c r="D219" s="55"/>
      <c r="E219" s="476"/>
      <c r="F219" s="603"/>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5.75" customHeight="1">
      <c r="A220" s="55"/>
      <c r="B220" s="474"/>
      <c r="C220" s="92"/>
      <c r="D220" s="55"/>
      <c r="E220" s="476"/>
      <c r="F220" s="603"/>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5.75" customHeight="1">
      <c r="A221" s="55"/>
      <c r="B221" s="474"/>
      <c r="C221" s="92"/>
      <c r="D221" s="55"/>
      <c r="E221" s="476"/>
      <c r="F221" s="603"/>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5.75" customHeight="1">
      <c r="A222" s="55"/>
      <c r="B222" s="474"/>
      <c r="C222" s="92"/>
      <c r="D222" s="55"/>
      <c r="E222" s="476"/>
      <c r="F222" s="603"/>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5.75" customHeight="1">
      <c r="A223" s="55"/>
      <c r="B223" s="474"/>
      <c r="C223" s="92"/>
      <c r="D223" s="55"/>
      <c r="E223" s="476"/>
      <c r="F223" s="603"/>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5.75" customHeight="1">
      <c r="A224" s="55"/>
      <c r="B224" s="474"/>
      <c r="C224" s="92"/>
      <c r="D224" s="55"/>
      <c r="E224" s="476"/>
      <c r="F224" s="603"/>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5.75" customHeight="1">
      <c r="A225" s="55"/>
      <c r="B225" s="474"/>
      <c r="C225" s="92"/>
      <c r="D225" s="55"/>
      <c r="E225" s="476"/>
      <c r="F225" s="603"/>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5.75" customHeight="1">
      <c r="A226" s="55"/>
      <c r="B226" s="474"/>
      <c r="C226" s="92"/>
      <c r="D226" s="55"/>
      <c r="E226" s="476"/>
      <c r="F226" s="603"/>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5.75" customHeight="1">
      <c r="A227" s="55"/>
      <c r="B227" s="474"/>
      <c r="C227" s="92"/>
      <c r="D227" s="55"/>
      <c r="E227" s="476"/>
      <c r="F227" s="603"/>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5.75" customHeight="1">
      <c r="A228" s="55"/>
      <c r="B228" s="474"/>
      <c r="C228" s="92"/>
      <c r="D228" s="55"/>
      <c r="E228" s="476"/>
      <c r="F228" s="603"/>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5.75" customHeight="1">
      <c r="A229" s="55"/>
      <c r="B229" s="474"/>
      <c r="C229" s="92"/>
      <c r="D229" s="55"/>
      <c r="E229" s="476"/>
      <c r="F229" s="603"/>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5.75" customHeight="1">
      <c r="A230" s="55"/>
      <c r="B230" s="474"/>
      <c r="C230" s="92"/>
      <c r="D230" s="55"/>
      <c r="E230" s="476"/>
      <c r="F230" s="603"/>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5.75" customHeight="1">
      <c r="A231" s="55"/>
      <c r="B231" s="474"/>
      <c r="C231" s="92"/>
      <c r="D231" s="55"/>
      <c r="E231" s="476"/>
      <c r="F231" s="603"/>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5.75" customHeight="1">
      <c r="A232" s="55"/>
      <c r="B232" s="474"/>
      <c r="C232" s="92"/>
      <c r="D232" s="55"/>
      <c r="E232" s="476"/>
      <c r="F232" s="603"/>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5.75" customHeight="1">
      <c r="A233" s="55"/>
      <c r="B233" s="474"/>
      <c r="C233" s="92"/>
      <c r="D233" s="55"/>
      <c r="E233" s="476"/>
      <c r="F233" s="603"/>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5.75" customHeight="1">
      <c r="A234" s="55"/>
      <c r="B234" s="474"/>
      <c r="C234" s="92"/>
      <c r="D234" s="55"/>
      <c r="E234" s="476"/>
      <c r="F234" s="603"/>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5.75" customHeight="1">
      <c r="A235" s="55"/>
      <c r="B235" s="474"/>
      <c r="C235" s="92"/>
      <c r="D235" s="55"/>
      <c r="E235" s="476"/>
      <c r="F235" s="603"/>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5.75" customHeight="1">
      <c r="A236" s="55"/>
      <c r="B236" s="474"/>
      <c r="C236" s="92"/>
      <c r="D236" s="55"/>
      <c r="E236" s="476"/>
      <c r="F236" s="603"/>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5.75" customHeight="1">
      <c r="A237" s="55"/>
      <c r="B237" s="474"/>
      <c r="C237" s="92"/>
      <c r="D237" s="55"/>
      <c r="E237" s="476"/>
      <c r="F237" s="603"/>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5.75" customHeight="1">
      <c r="A238" s="55"/>
      <c r="B238" s="474"/>
      <c r="C238" s="92"/>
      <c r="D238" s="55"/>
      <c r="E238" s="476"/>
      <c r="F238" s="603"/>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5.75" customHeight="1">
      <c r="A239" s="55"/>
      <c r="B239" s="474"/>
      <c r="C239" s="92"/>
      <c r="D239" s="55"/>
      <c r="E239" s="476"/>
      <c r="F239" s="603"/>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5.75" customHeight="1">
      <c r="A240" s="55"/>
      <c r="B240" s="474"/>
      <c r="C240" s="92"/>
      <c r="D240" s="55"/>
      <c r="E240" s="476"/>
      <c r="F240" s="603"/>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5.75" customHeight="1">
      <c r="A241" s="55"/>
      <c r="B241" s="474"/>
      <c r="C241" s="92"/>
      <c r="D241" s="55"/>
      <c r="E241" s="476"/>
      <c r="F241" s="603"/>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5.75" customHeight="1">
      <c r="A242" s="55"/>
      <c r="B242" s="474"/>
      <c r="C242" s="92"/>
      <c r="D242" s="55"/>
      <c r="E242" s="476"/>
      <c r="F242" s="603"/>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5.75" customHeight="1">
      <c r="A243" s="55"/>
      <c r="B243" s="474"/>
      <c r="C243" s="92"/>
      <c r="D243" s="55"/>
      <c r="E243" s="476"/>
      <c r="F243" s="603"/>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5.75" customHeight="1">
      <c r="A244" s="55"/>
      <c r="B244" s="474"/>
      <c r="C244" s="92"/>
      <c r="D244" s="55"/>
      <c r="E244" s="476"/>
      <c r="F244" s="603"/>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5.75" customHeight="1">
      <c r="A245" s="55"/>
      <c r="B245" s="474"/>
      <c r="C245" s="92"/>
      <c r="D245" s="55"/>
      <c r="E245" s="476"/>
      <c r="F245" s="603"/>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5.75" customHeight="1">
      <c r="A246" s="55"/>
      <c r="B246" s="474"/>
      <c r="C246" s="92"/>
      <c r="D246" s="55"/>
      <c r="E246" s="476"/>
      <c r="F246" s="603"/>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5.75" customHeight="1">
      <c r="A247" s="55"/>
      <c r="B247" s="474"/>
      <c r="C247" s="92"/>
      <c r="D247" s="55"/>
      <c r="E247" s="476"/>
      <c r="F247" s="603"/>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5.75" customHeight="1">
      <c r="A248" s="55"/>
      <c r="B248" s="474"/>
      <c r="C248" s="92"/>
      <c r="D248" s="55"/>
      <c r="E248" s="476"/>
      <c r="F248" s="603"/>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5.75" customHeight="1">
      <c r="A249" s="55"/>
      <c r="B249" s="474"/>
      <c r="C249" s="92"/>
      <c r="D249" s="55"/>
      <c r="E249" s="476"/>
      <c r="F249" s="603"/>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5.75" customHeight="1">
      <c r="A250" s="55"/>
      <c r="B250" s="474"/>
      <c r="C250" s="92"/>
      <c r="D250" s="55"/>
      <c r="E250" s="476"/>
      <c r="F250" s="603"/>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5.75" customHeight="1">
      <c r="A251" s="55"/>
      <c r="B251" s="474"/>
      <c r="C251" s="92"/>
      <c r="D251" s="55"/>
      <c r="E251" s="476"/>
      <c r="F251" s="603"/>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5.75" customHeight="1">
      <c r="A252" s="55"/>
      <c r="B252" s="474"/>
      <c r="C252" s="92"/>
      <c r="D252" s="55"/>
      <c r="E252" s="476"/>
      <c r="F252" s="603"/>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5.75" customHeight="1">
      <c r="A253" s="55"/>
      <c r="B253" s="474"/>
      <c r="C253" s="92"/>
      <c r="D253" s="55"/>
      <c r="E253" s="476"/>
      <c r="F253" s="603"/>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5.75" customHeight="1">
      <c r="A254" s="55"/>
      <c r="B254" s="474"/>
      <c r="C254" s="92"/>
      <c r="D254" s="55"/>
      <c r="E254" s="476"/>
      <c r="F254" s="603"/>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5.75" customHeight="1">
      <c r="A255" s="55"/>
      <c r="B255" s="474"/>
      <c r="C255" s="92"/>
      <c r="D255" s="55"/>
      <c r="E255" s="476"/>
      <c r="F255" s="603"/>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5.75" customHeight="1">
      <c r="A256" s="55"/>
      <c r="B256" s="474"/>
      <c r="C256" s="92"/>
      <c r="D256" s="55"/>
      <c r="E256" s="476"/>
      <c r="F256" s="603"/>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5.75" customHeight="1">
      <c r="A257" s="55"/>
      <c r="B257" s="474"/>
      <c r="C257" s="92"/>
      <c r="D257" s="55"/>
      <c r="E257" s="476"/>
      <c r="F257" s="603"/>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5.75" customHeight="1">
      <c r="A258" s="55"/>
      <c r="B258" s="474"/>
      <c r="C258" s="92"/>
      <c r="D258" s="55"/>
      <c r="E258" s="476"/>
      <c r="F258" s="603"/>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5.75" customHeight="1">
      <c r="A259" s="55"/>
      <c r="B259" s="474"/>
      <c r="C259" s="92"/>
      <c r="D259" s="55"/>
      <c r="E259" s="476"/>
      <c r="F259" s="603"/>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5.75" customHeight="1">
      <c r="A260" s="55"/>
      <c r="B260" s="474"/>
      <c r="C260" s="92"/>
      <c r="D260" s="55"/>
      <c r="E260" s="476"/>
      <c r="F260" s="603"/>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5.75" customHeight="1">
      <c r="A261" s="55"/>
      <c r="B261" s="474"/>
      <c r="C261" s="92"/>
      <c r="D261" s="55"/>
      <c r="E261" s="476"/>
      <c r="F261" s="603"/>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5.75" customHeight="1">
      <c r="A262" s="55"/>
      <c r="B262" s="474"/>
      <c r="C262" s="92"/>
      <c r="D262" s="55"/>
      <c r="E262" s="476"/>
      <c r="F262" s="603"/>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5.75" customHeight="1">
      <c r="A263" s="55"/>
      <c r="B263" s="474"/>
      <c r="C263" s="92"/>
      <c r="D263" s="55"/>
      <c r="E263" s="476"/>
      <c r="F263" s="603"/>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5.75" customHeight="1">
      <c r="A264" s="55"/>
      <c r="B264" s="474"/>
      <c r="C264" s="92"/>
      <c r="D264" s="55"/>
      <c r="E264" s="476"/>
      <c r="F264" s="603"/>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5.75" customHeight="1">
      <c r="A265" s="55"/>
      <c r="B265" s="474"/>
      <c r="C265" s="92"/>
      <c r="D265" s="55"/>
      <c r="E265" s="476"/>
      <c r="F265" s="603"/>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5.75" customHeight="1">
      <c r="A266" s="55"/>
      <c r="B266" s="474"/>
      <c r="C266" s="92"/>
      <c r="D266" s="55"/>
      <c r="E266" s="476"/>
      <c r="F266" s="603"/>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5.75" customHeight="1">
      <c r="A267" s="55"/>
      <c r="B267" s="474"/>
      <c r="C267" s="92"/>
      <c r="D267" s="55"/>
      <c r="E267" s="476"/>
      <c r="F267" s="603"/>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5.75" customHeight="1">
      <c r="A268" s="55"/>
      <c r="B268" s="474"/>
      <c r="C268" s="92"/>
      <c r="D268" s="55"/>
      <c r="E268" s="476"/>
      <c r="F268" s="603"/>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5.75" customHeight="1">
      <c r="A269" s="55"/>
      <c r="B269" s="474"/>
      <c r="C269" s="92"/>
      <c r="D269" s="55"/>
      <c r="E269" s="476"/>
      <c r="F269" s="603"/>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5.75" customHeight="1">
      <c r="A270" s="55"/>
      <c r="B270" s="474"/>
      <c r="C270" s="92"/>
      <c r="D270" s="55"/>
      <c r="E270" s="476"/>
      <c r="F270" s="603"/>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5.75" customHeight="1">
      <c r="A271" s="55"/>
      <c r="B271" s="474"/>
      <c r="C271" s="92"/>
      <c r="D271" s="55"/>
      <c r="E271" s="476"/>
      <c r="F271" s="603"/>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5.75" customHeight="1">
      <c r="A272" s="55"/>
      <c r="B272" s="474"/>
      <c r="C272" s="92"/>
      <c r="D272" s="55"/>
      <c r="E272" s="476"/>
      <c r="F272" s="603"/>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5.75" customHeight="1">
      <c r="A273" s="55"/>
      <c r="B273" s="474"/>
      <c r="C273" s="92"/>
      <c r="D273" s="55"/>
      <c r="E273" s="476"/>
      <c r="F273" s="603"/>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5.75" customHeight="1">
      <c r="A274" s="55"/>
      <c r="B274" s="474"/>
      <c r="C274" s="92"/>
      <c r="D274" s="55"/>
      <c r="E274" s="476"/>
      <c r="F274" s="603"/>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5.75" customHeight="1">
      <c r="A275" s="55"/>
      <c r="B275" s="474"/>
      <c r="C275" s="92"/>
      <c r="D275" s="55"/>
      <c r="E275" s="476"/>
      <c r="F275" s="603"/>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5.75" customHeight="1">
      <c r="A276" s="55"/>
      <c r="B276" s="474"/>
      <c r="C276" s="92"/>
      <c r="D276" s="55"/>
      <c r="E276" s="476"/>
      <c r="F276" s="603"/>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5.75" customHeight="1">
      <c r="A277" s="55"/>
      <c r="B277" s="474"/>
      <c r="C277" s="92"/>
      <c r="D277" s="55"/>
      <c r="E277" s="476"/>
      <c r="F277" s="603"/>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5.75" customHeight="1">
      <c r="A278" s="55"/>
      <c r="B278" s="474"/>
      <c r="C278" s="92"/>
      <c r="D278" s="55"/>
      <c r="E278" s="476"/>
      <c r="F278" s="603"/>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5.75" customHeight="1">
      <c r="A279" s="55"/>
      <c r="B279" s="474"/>
      <c r="C279" s="92"/>
      <c r="D279" s="55"/>
      <c r="E279" s="476"/>
      <c r="F279" s="603"/>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5.75" customHeight="1">
      <c r="A280" s="55"/>
      <c r="B280" s="474"/>
      <c r="C280" s="92"/>
      <c r="D280" s="55"/>
      <c r="E280" s="476"/>
      <c r="F280" s="603"/>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5.75" customHeight="1">
      <c r="A281" s="55"/>
      <c r="B281" s="474"/>
      <c r="C281" s="92"/>
      <c r="D281" s="55"/>
      <c r="E281" s="476"/>
      <c r="F281" s="603"/>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5.75" customHeight="1">
      <c r="A282" s="55"/>
      <c r="B282" s="474"/>
      <c r="C282" s="92"/>
      <c r="D282" s="55"/>
      <c r="E282" s="476"/>
      <c r="F282" s="603"/>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5.75" customHeight="1">
      <c r="A283" s="55"/>
      <c r="B283" s="474"/>
      <c r="C283" s="92"/>
      <c r="D283" s="55"/>
      <c r="E283" s="476"/>
      <c r="F283" s="603"/>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5.75" customHeight="1">
      <c r="A284" s="55"/>
      <c r="B284" s="474"/>
      <c r="C284" s="92"/>
      <c r="D284" s="55"/>
      <c r="E284" s="476"/>
      <c r="F284" s="603"/>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5.75" customHeight="1">
      <c r="A285" s="55"/>
      <c r="B285" s="474"/>
      <c r="C285" s="92"/>
      <c r="D285" s="55"/>
      <c r="E285" s="476"/>
      <c r="F285" s="603"/>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5.75" customHeight="1">
      <c r="A286" s="55"/>
      <c r="B286" s="474"/>
      <c r="C286" s="92"/>
      <c r="D286" s="55"/>
      <c r="E286" s="476"/>
      <c r="F286" s="603"/>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5.75" customHeight="1">
      <c r="A287" s="55"/>
      <c r="B287" s="474"/>
      <c r="C287" s="92"/>
      <c r="D287" s="55"/>
      <c r="E287" s="476"/>
      <c r="F287" s="603"/>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5.75" customHeight="1">
      <c r="A288" s="55"/>
      <c r="B288" s="474"/>
      <c r="C288" s="92"/>
      <c r="D288" s="55"/>
      <c r="E288" s="476"/>
      <c r="F288" s="603"/>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5.75" customHeight="1">
      <c r="A289" s="55"/>
      <c r="B289" s="474"/>
      <c r="C289" s="92"/>
      <c r="D289" s="55"/>
      <c r="E289" s="476"/>
      <c r="F289" s="603"/>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5.75" customHeight="1">
      <c r="A290" s="55"/>
      <c r="B290" s="474"/>
      <c r="C290" s="92"/>
      <c r="D290" s="55"/>
      <c r="E290" s="476"/>
      <c r="F290" s="603"/>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5.75" customHeight="1">
      <c r="A291" s="55"/>
      <c r="B291" s="474"/>
      <c r="C291" s="92"/>
      <c r="D291" s="55"/>
      <c r="E291" s="476"/>
      <c r="F291" s="603"/>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5.75" customHeight="1">
      <c r="A292" s="55"/>
      <c r="B292" s="474"/>
      <c r="C292" s="92"/>
      <c r="D292" s="55"/>
      <c r="E292" s="476"/>
      <c r="F292" s="603"/>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5.75" customHeight="1">
      <c r="A293" s="55"/>
      <c r="B293" s="474"/>
      <c r="C293" s="92"/>
      <c r="D293" s="55"/>
      <c r="E293" s="476"/>
      <c r="F293" s="603"/>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5.75" customHeight="1">
      <c r="A294" s="55"/>
      <c r="B294" s="474"/>
      <c r="C294" s="92"/>
      <c r="D294" s="55"/>
      <c r="E294" s="476"/>
      <c r="F294" s="603"/>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5.75" customHeight="1">
      <c r="A295" s="55"/>
      <c r="B295" s="474"/>
      <c r="C295" s="92"/>
      <c r="D295" s="55"/>
      <c r="E295" s="476"/>
      <c r="F295" s="603"/>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5.75" customHeight="1">
      <c r="A296" s="55"/>
      <c r="B296" s="474"/>
      <c r="C296" s="92"/>
      <c r="D296" s="55"/>
      <c r="E296" s="476"/>
      <c r="F296" s="603"/>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5.75" customHeight="1">
      <c r="A297" s="55"/>
      <c r="B297" s="474"/>
      <c r="C297" s="92"/>
      <c r="D297" s="55"/>
      <c r="E297" s="476"/>
      <c r="F297" s="603"/>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5.75" customHeight="1">
      <c r="A298" s="55"/>
      <c r="B298" s="474"/>
      <c r="C298" s="92"/>
      <c r="D298" s="55"/>
      <c r="E298" s="476"/>
      <c r="F298" s="603"/>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5.75" customHeight="1">
      <c r="A299" s="55"/>
      <c r="B299" s="474"/>
      <c r="C299" s="92"/>
      <c r="D299" s="55"/>
      <c r="E299" s="476"/>
      <c r="F299" s="603"/>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5.75" customHeight="1">
      <c r="A300" s="55"/>
      <c r="B300" s="474"/>
      <c r="C300" s="92"/>
      <c r="D300" s="55"/>
      <c r="E300" s="476"/>
      <c r="F300" s="603"/>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5.75" customHeight="1">
      <c r="A301" s="55"/>
      <c r="B301" s="474"/>
      <c r="C301" s="92"/>
      <c r="D301" s="55"/>
      <c r="E301" s="476"/>
      <c r="F301" s="603"/>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5.75" customHeight="1">
      <c r="A302" s="55"/>
      <c r="B302" s="474"/>
      <c r="C302" s="92"/>
      <c r="D302" s="55"/>
      <c r="E302" s="476"/>
      <c r="F302" s="603"/>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5.75" customHeight="1">
      <c r="A303" s="55"/>
      <c r="B303" s="474"/>
      <c r="C303" s="92"/>
      <c r="D303" s="55"/>
      <c r="E303" s="476"/>
      <c r="F303" s="603"/>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5.75" customHeight="1">
      <c r="A304" s="55"/>
      <c r="B304" s="474"/>
      <c r="C304" s="92"/>
      <c r="D304" s="55"/>
      <c r="E304" s="476"/>
      <c r="F304" s="603"/>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5.75" customHeight="1">
      <c r="A305" s="55"/>
      <c r="B305" s="474"/>
      <c r="C305" s="92"/>
      <c r="D305" s="55"/>
      <c r="E305" s="476"/>
      <c r="F305" s="603"/>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5.75" customHeight="1">
      <c r="A306" s="55"/>
      <c r="B306" s="474"/>
      <c r="C306" s="92"/>
      <c r="D306" s="55"/>
      <c r="E306" s="476"/>
      <c r="F306" s="603"/>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5.75" customHeight="1">
      <c r="A307" s="55"/>
      <c r="B307" s="474"/>
      <c r="C307" s="92"/>
      <c r="D307" s="55"/>
      <c r="E307" s="476"/>
      <c r="F307" s="603"/>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5.75" customHeight="1">
      <c r="A308" s="55"/>
      <c r="B308" s="474"/>
      <c r="C308" s="92"/>
      <c r="D308" s="55"/>
      <c r="E308" s="476"/>
      <c r="F308" s="603"/>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5.75" customHeight="1">
      <c r="A309" s="55"/>
      <c r="B309" s="474"/>
      <c r="C309" s="92"/>
      <c r="D309" s="55"/>
      <c r="E309" s="476"/>
      <c r="F309" s="603"/>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5.75" customHeight="1">
      <c r="A310" s="55"/>
      <c r="B310" s="474"/>
      <c r="C310" s="92"/>
      <c r="D310" s="55"/>
      <c r="E310" s="476"/>
      <c r="F310" s="603"/>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5.75" customHeight="1">
      <c r="A311" s="55"/>
      <c r="B311" s="474"/>
      <c r="C311" s="92"/>
      <c r="D311" s="55"/>
      <c r="E311" s="476"/>
      <c r="F311" s="603"/>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5.75" customHeight="1">
      <c r="A312" s="55"/>
      <c r="B312" s="474"/>
      <c r="C312" s="92"/>
      <c r="D312" s="55"/>
      <c r="E312" s="476"/>
      <c r="F312" s="603"/>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5.75" customHeight="1">
      <c r="A313" s="55"/>
      <c r="B313" s="474"/>
      <c r="C313" s="92"/>
      <c r="D313" s="55"/>
      <c r="E313" s="476"/>
      <c r="F313" s="603"/>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5.75" customHeight="1">
      <c r="A314" s="55"/>
      <c r="B314" s="474"/>
      <c r="C314" s="92"/>
      <c r="D314" s="55"/>
      <c r="E314" s="476"/>
      <c r="F314" s="603"/>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5.75" customHeight="1">
      <c r="A315" s="55"/>
      <c r="B315" s="474"/>
      <c r="C315" s="92"/>
      <c r="D315" s="55"/>
      <c r="E315" s="476"/>
      <c r="F315" s="603"/>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5.75" customHeight="1">
      <c r="A316" s="55"/>
      <c r="B316" s="474"/>
      <c r="C316" s="92"/>
      <c r="D316" s="55"/>
      <c r="E316" s="476"/>
      <c r="F316" s="603"/>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5.75" customHeight="1">
      <c r="A317" s="55"/>
      <c r="B317" s="474"/>
      <c r="C317" s="92"/>
      <c r="D317" s="55"/>
      <c r="E317" s="476"/>
      <c r="F317" s="603"/>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5.75" customHeight="1">
      <c r="A318" s="55"/>
      <c r="B318" s="474"/>
      <c r="C318" s="92"/>
      <c r="D318" s="55"/>
      <c r="E318" s="476"/>
      <c r="F318" s="603"/>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5.75" customHeight="1">
      <c r="A319" s="55"/>
      <c r="B319" s="474"/>
      <c r="C319" s="92"/>
      <c r="D319" s="55"/>
      <c r="E319" s="476"/>
      <c r="F319" s="603"/>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5.75" customHeight="1">
      <c r="A320" s="55"/>
      <c r="B320" s="474"/>
      <c r="C320" s="92"/>
      <c r="D320" s="55"/>
      <c r="E320" s="476"/>
      <c r="F320" s="603"/>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5.75" customHeight="1">
      <c r="A321" s="55"/>
      <c r="B321" s="474"/>
      <c r="C321" s="92"/>
      <c r="D321" s="55"/>
      <c r="E321" s="476"/>
      <c r="F321" s="603"/>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5.75" customHeight="1">
      <c r="A322" s="55"/>
      <c r="B322" s="474"/>
      <c r="C322" s="92"/>
      <c r="D322" s="55"/>
      <c r="E322" s="476"/>
      <c r="F322" s="603"/>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5.75" customHeight="1">
      <c r="A323" s="55"/>
      <c r="B323" s="474"/>
      <c r="C323" s="92"/>
      <c r="D323" s="55"/>
      <c r="E323" s="476"/>
      <c r="F323" s="603"/>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5.75" customHeight="1">
      <c r="A324" s="55"/>
      <c r="B324" s="474"/>
      <c r="C324" s="92"/>
      <c r="D324" s="55"/>
      <c r="E324" s="476"/>
      <c r="F324" s="603"/>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5.75" customHeight="1">
      <c r="A325" s="55"/>
      <c r="B325" s="474"/>
      <c r="C325" s="92"/>
      <c r="D325" s="55"/>
      <c r="E325" s="476"/>
      <c r="F325" s="603"/>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5.75" customHeight="1">
      <c r="A326" s="55"/>
      <c r="B326" s="474"/>
      <c r="C326" s="92"/>
      <c r="D326" s="55"/>
      <c r="E326" s="476"/>
      <c r="F326" s="603"/>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5.75" customHeight="1">
      <c r="A327" s="55"/>
      <c r="B327" s="474"/>
      <c r="C327" s="92"/>
      <c r="D327" s="55"/>
      <c r="E327" s="476"/>
      <c r="F327" s="603"/>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5.75" customHeight="1">
      <c r="A328" s="55"/>
      <c r="B328" s="474"/>
      <c r="C328" s="92"/>
      <c r="D328" s="55"/>
      <c r="E328" s="476"/>
      <c r="F328" s="603"/>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5.75" customHeight="1">
      <c r="A329" s="55"/>
      <c r="B329" s="474"/>
      <c r="C329" s="92"/>
      <c r="D329" s="55"/>
      <c r="E329" s="476"/>
      <c r="F329" s="603"/>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5.75" customHeight="1">
      <c r="A330" s="55"/>
      <c r="B330" s="474"/>
      <c r="C330" s="92"/>
      <c r="D330" s="55"/>
      <c r="E330" s="476"/>
      <c r="F330" s="603"/>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5.75" customHeight="1">
      <c r="A331" s="55"/>
      <c r="B331" s="474"/>
      <c r="C331" s="92"/>
      <c r="D331" s="55"/>
      <c r="E331" s="476"/>
      <c r="F331" s="603"/>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5.75" customHeight="1">
      <c r="A332" s="55"/>
      <c r="B332" s="474"/>
      <c r="C332" s="92"/>
      <c r="D332" s="55"/>
      <c r="E332" s="476"/>
      <c r="F332" s="603"/>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5.75" customHeight="1">
      <c r="A333" s="55"/>
      <c r="B333" s="474"/>
      <c r="C333" s="92"/>
      <c r="D333" s="55"/>
      <c r="E333" s="476"/>
      <c r="F333" s="603"/>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5.75" customHeight="1">
      <c r="A334" s="55"/>
      <c r="B334" s="474"/>
      <c r="C334" s="92"/>
      <c r="D334" s="55"/>
      <c r="E334" s="476"/>
      <c r="F334" s="603"/>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5.75" customHeight="1">
      <c r="A335" s="55"/>
      <c r="B335" s="474"/>
      <c r="C335" s="92"/>
      <c r="D335" s="55"/>
      <c r="E335" s="476"/>
      <c r="F335" s="603"/>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5.75" customHeight="1">
      <c r="A336" s="55"/>
      <c r="B336" s="474"/>
      <c r="C336" s="92"/>
      <c r="D336" s="55"/>
      <c r="E336" s="476"/>
      <c r="F336" s="603"/>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5.75" customHeight="1">
      <c r="A337" s="55"/>
      <c r="B337" s="474"/>
      <c r="C337" s="92"/>
      <c r="D337" s="55"/>
      <c r="E337" s="476"/>
      <c r="F337" s="603"/>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5.75" customHeight="1">
      <c r="A338" s="55"/>
      <c r="B338" s="474"/>
      <c r="C338" s="92"/>
      <c r="D338" s="55"/>
      <c r="E338" s="476"/>
      <c r="F338" s="603"/>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5.75" customHeight="1">
      <c r="A339" s="55"/>
      <c r="B339" s="474"/>
      <c r="C339" s="92"/>
      <c r="D339" s="55"/>
      <c r="E339" s="476"/>
      <c r="F339" s="603"/>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5.75" customHeight="1">
      <c r="A340" s="55"/>
      <c r="B340" s="474"/>
      <c r="C340" s="92"/>
      <c r="D340" s="55"/>
      <c r="E340" s="476"/>
      <c r="F340" s="603"/>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5.75" customHeight="1">
      <c r="A341" s="55"/>
      <c r="B341" s="474"/>
      <c r="C341" s="92"/>
      <c r="D341" s="55"/>
      <c r="E341" s="476"/>
      <c r="F341" s="603"/>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5.75" customHeight="1">
      <c r="A342" s="55"/>
      <c r="B342" s="474"/>
      <c r="C342" s="92"/>
      <c r="D342" s="55"/>
      <c r="E342" s="476"/>
      <c r="F342" s="603"/>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5.75" customHeight="1">
      <c r="A343" s="55"/>
      <c r="B343" s="474"/>
      <c r="C343" s="92"/>
      <c r="D343" s="55"/>
      <c r="E343" s="476"/>
      <c r="F343" s="603"/>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5.75" customHeight="1">
      <c r="A344" s="55"/>
      <c r="B344" s="474"/>
      <c r="C344" s="92"/>
      <c r="D344" s="55"/>
      <c r="E344" s="476"/>
      <c r="F344" s="603"/>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5.75" customHeight="1">
      <c r="A345" s="55"/>
      <c r="B345" s="474"/>
      <c r="C345" s="92"/>
      <c r="D345" s="55"/>
      <c r="E345" s="476"/>
      <c r="F345" s="603"/>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5.75" customHeight="1">
      <c r="A346" s="55"/>
      <c r="B346" s="474"/>
      <c r="C346" s="92"/>
      <c r="D346" s="55"/>
      <c r="E346" s="476"/>
      <c r="F346" s="603"/>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5.75" customHeight="1">
      <c r="A347" s="55"/>
      <c r="B347" s="474"/>
      <c r="C347" s="92"/>
      <c r="D347" s="55"/>
      <c r="E347" s="476"/>
      <c r="F347" s="603"/>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5.75" customHeight="1">
      <c r="A348" s="55"/>
      <c r="B348" s="474"/>
      <c r="C348" s="92"/>
      <c r="D348" s="55"/>
      <c r="E348" s="476"/>
      <c r="F348" s="603"/>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5.75" customHeight="1">
      <c r="A349" s="55"/>
      <c r="B349" s="474"/>
      <c r="C349" s="92"/>
      <c r="D349" s="55"/>
      <c r="E349" s="476"/>
      <c r="F349" s="603"/>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5.75" customHeight="1">
      <c r="A350" s="55"/>
      <c r="B350" s="474"/>
      <c r="C350" s="92"/>
      <c r="D350" s="55"/>
      <c r="E350" s="476"/>
      <c r="F350" s="603"/>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5.75" customHeight="1">
      <c r="A351" s="55"/>
      <c r="B351" s="474"/>
      <c r="C351" s="92"/>
      <c r="D351" s="55"/>
      <c r="E351" s="476"/>
      <c r="F351" s="603"/>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5.75" customHeight="1">
      <c r="A352" s="55"/>
      <c r="B352" s="474"/>
      <c r="C352" s="92"/>
      <c r="D352" s="55"/>
      <c r="E352" s="476"/>
      <c r="F352" s="603"/>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5.75" customHeight="1">
      <c r="A353" s="55"/>
      <c r="B353" s="474"/>
      <c r="C353" s="92"/>
      <c r="D353" s="55"/>
      <c r="E353" s="476"/>
      <c r="F353" s="603"/>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5.75" customHeight="1">
      <c r="A354" s="55"/>
      <c r="B354" s="474"/>
      <c r="C354" s="92"/>
      <c r="D354" s="55"/>
      <c r="E354" s="476"/>
      <c r="F354" s="603"/>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5.75" customHeight="1">
      <c r="A355" s="55"/>
      <c r="B355" s="474"/>
      <c r="C355" s="92"/>
      <c r="D355" s="55"/>
      <c r="E355" s="476"/>
      <c r="F355" s="603"/>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5.75" customHeight="1">
      <c r="A356" s="55"/>
      <c r="B356" s="474"/>
      <c r="C356" s="92"/>
      <c r="D356" s="55"/>
      <c r="E356" s="476"/>
      <c r="F356" s="603"/>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5.75" customHeight="1">
      <c r="A357" s="55"/>
      <c r="B357" s="474"/>
      <c r="C357" s="92"/>
      <c r="D357" s="55"/>
      <c r="E357" s="476"/>
      <c r="F357" s="603"/>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5.75" customHeight="1">
      <c r="A358" s="55"/>
      <c r="B358" s="474"/>
      <c r="C358" s="92"/>
      <c r="D358" s="55"/>
      <c r="E358" s="476"/>
      <c r="F358" s="603"/>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5.75" customHeight="1">
      <c r="A359" s="55"/>
      <c r="B359" s="474"/>
      <c r="C359" s="92"/>
      <c r="D359" s="55"/>
      <c r="E359" s="476"/>
      <c r="F359" s="603"/>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5.75" customHeight="1">
      <c r="A360" s="55"/>
      <c r="B360" s="474"/>
      <c r="C360" s="92"/>
      <c r="D360" s="55"/>
      <c r="E360" s="476"/>
      <c r="F360" s="603"/>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5.75" customHeight="1">
      <c r="A361" s="55"/>
      <c r="B361" s="474"/>
      <c r="C361" s="92"/>
      <c r="D361" s="55"/>
      <c r="E361" s="476"/>
      <c r="F361" s="603"/>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5.75" customHeight="1">
      <c r="A362" s="55"/>
      <c r="B362" s="474"/>
      <c r="C362" s="92"/>
      <c r="D362" s="55"/>
      <c r="E362" s="476"/>
      <c r="F362" s="603"/>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5.75" customHeight="1">
      <c r="A363" s="55"/>
      <c r="B363" s="474"/>
      <c r="C363" s="92"/>
      <c r="D363" s="55"/>
      <c r="E363" s="476"/>
      <c r="F363" s="603"/>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5.75" customHeight="1">
      <c r="A364" s="55"/>
      <c r="B364" s="474"/>
      <c r="C364" s="92"/>
      <c r="D364" s="55"/>
      <c r="E364" s="476"/>
      <c r="F364" s="603"/>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5.75" customHeight="1">
      <c r="A365" s="55"/>
      <c r="B365" s="474"/>
      <c r="C365" s="92"/>
      <c r="D365" s="55"/>
      <c r="E365" s="476"/>
      <c r="F365" s="603"/>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5.75" customHeight="1">
      <c r="A366" s="55"/>
      <c r="B366" s="474"/>
      <c r="C366" s="92"/>
      <c r="D366" s="55"/>
      <c r="E366" s="476"/>
      <c r="F366" s="603"/>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5.75" customHeight="1">
      <c r="A367" s="55"/>
      <c r="B367" s="474"/>
      <c r="C367" s="92"/>
      <c r="D367" s="55"/>
      <c r="E367" s="476"/>
      <c r="F367" s="603"/>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5.75" customHeight="1">
      <c r="A368" s="55"/>
      <c r="B368" s="474"/>
      <c r="C368" s="92"/>
      <c r="D368" s="55"/>
      <c r="E368" s="476"/>
      <c r="F368" s="603"/>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5.75" customHeight="1">
      <c r="A369" s="55"/>
      <c r="B369" s="474"/>
      <c r="C369" s="92"/>
      <c r="D369" s="55"/>
      <c r="E369" s="476"/>
      <c r="F369" s="603"/>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5.75" customHeight="1">
      <c r="A370" s="55"/>
      <c r="B370" s="474"/>
      <c r="C370" s="92"/>
      <c r="D370" s="55"/>
      <c r="E370" s="476"/>
      <c r="F370" s="603"/>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5.75" customHeight="1">
      <c r="A371" s="55"/>
      <c r="B371" s="474"/>
      <c r="C371" s="92"/>
      <c r="D371" s="55"/>
      <c r="E371" s="476"/>
      <c r="F371" s="603"/>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5.75" customHeight="1">
      <c r="A372" s="55"/>
      <c r="B372" s="474"/>
      <c r="C372" s="92"/>
      <c r="D372" s="55"/>
      <c r="E372" s="476"/>
      <c r="F372" s="603"/>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5.75" customHeight="1">
      <c r="A373" s="55"/>
      <c r="B373" s="474"/>
      <c r="C373" s="92"/>
      <c r="D373" s="55"/>
      <c r="E373" s="476"/>
      <c r="F373" s="603"/>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5.75" customHeight="1">
      <c r="A374" s="55"/>
      <c r="B374" s="474"/>
      <c r="C374" s="92"/>
      <c r="D374" s="55"/>
      <c r="E374" s="476"/>
      <c r="F374" s="603"/>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5.75" customHeight="1">
      <c r="A375" s="55"/>
      <c r="B375" s="474"/>
      <c r="C375" s="92"/>
      <c r="D375" s="55"/>
      <c r="E375" s="476"/>
      <c r="F375" s="603"/>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5.75" customHeight="1">
      <c r="A376" s="55"/>
      <c r="B376" s="474"/>
      <c r="C376" s="92"/>
      <c r="D376" s="55"/>
      <c r="E376" s="476"/>
      <c r="F376" s="603"/>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5.75" customHeight="1">
      <c r="A377" s="55"/>
      <c r="B377" s="474"/>
      <c r="C377" s="92"/>
      <c r="D377" s="55"/>
      <c r="E377" s="476"/>
      <c r="F377" s="603"/>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5.75" customHeight="1">
      <c r="A378" s="55"/>
      <c r="B378" s="474"/>
      <c r="C378" s="92"/>
      <c r="D378" s="55"/>
      <c r="E378" s="476"/>
      <c r="F378" s="603"/>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5.75" customHeight="1">
      <c r="A379" s="55"/>
      <c r="B379" s="474"/>
      <c r="C379" s="92"/>
      <c r="D379" s="55"/>
      <c r="E379" s="476"/>
      <c r="F379" s="603"/>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5.75" customHeight="1">
      <c r="A380" s="55"/>
      <c r="B380" s="474"/>
      <c r="C380" s="92"/>
      <c r="D380" s="55"/>
      <c r="E380" s="476"/>
      <c r="F380" s="603"/>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5.75" customHeight="1">
      <c r="A381" s="55"/>
      <c r="B381" s="474"/>
      <c r="C381" s="92"/>
      <c r="D381" s="55"/>
      <c r="E381" s="476"/>
      <c r="F381" s="603"/>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5.75" customHeight="1">
      <c r="A382" s="55"/>
      <c r="B382" s="474"/>
      <c r="C382" s="92"/>
      <c r="D382" s="55"/>
      <c r="E382" s="476"/>
      <c r="F382" s="603"/>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5.75" customHeight="1">
      <c r="A383" s="55"/>
      <c r="B383" s="474"/>
      <c r="C383" s="92"/>
      <c r="D383" s="55"/>
      <c r="E383" s="476"/>
      <c r="F383" s="603"/>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5.75" customHeight="1">
      <c r="A384" s="55"/>
      <c r="B384" s="474"/>
      <c r="C384" s="92"/>
      <c r="D384" s="55"/>
      <c r="E384" s="476"/>
      <c r="F384" s="603"/>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5.75" customHeight="1">
      <c r="A385" s="55"/>
      <c r="B385" s="474"/>
      <c r="C385" s="92"/>
      <c r="D385" s="55"/>
      <c r="E385" s="476"/>
      <c r="F385" s="603"/>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5.75" customHeight="1">
      <c r="A386" s="55"/>
      <c r="B386" s="474"/>
      <c r="C386" s="92"/>
      <c r="D386" s="55"/>
      <c r="E386" s="476"/>
      <c r="F386" s="603"/>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5.75" customHeight="1">
      <c r="A387" s="55"/>
      <c r="B387" s="474"/>
      <c r="C387" s="92"/>
      <c r="D387" s="55"/>
      <c r="E387" s="476"/>
      <c r="F387" s="603"/>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5.75" customHeight="1">
      <c r="A388" s="55"/>
      <c r="B388" s="474"/>
      <c r="C388" s="92"/>
      <c r="D388" s="55"/>
      <c r="E388" s="476"/>
      <c r="F388" s="603"/>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5.75" customHeight="1">
      <c r="A389" s="55"/>
      <c r="B389" s="474"/>
      <c r="C389" s="92"/>
      <c r="D389" s="55"/>
      <c r="E389" s="476"/>
      <c r="F389" s="603"/>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5.75" customHeight="1">
      <c r="A390" s="55"/>
      <c r="B390" s="474"/>
      <c r="C390" s="92"/>
      <c r="D390" s="55"/>
      <c r="E390" s="476"/>
      <c r="F390" s="603"/>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5.75" customHeight="1">
      <c r="A391" s="55"/>
      <c r="B391" s="474"/>
      <c r="C391" s="92"/>
      <c r="D391" s="55"/>
      <c r="E391" s="476"/>
      <c r="F391" s="603"/>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5.75" customHeight="1">
      <c r="A392" s="55"/>
      <c r="B392" s="474"/>
      <c r="C392" s="92"/>
      <c r="D392" s="55"/>
      <c r="E392" s="476"/>
      <c r="F392" s="603"/>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5.75" customHeight="1">
      <c r="A393" s="55"/>
      <c r="B393" s="474"/>
      <c r="C393" s="92"/>
      <c r="D393" s="55"/>
      <c r="E393" s="476"/>
      <c r="F393" s="603"/>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5.75" customHeight="1">
      <c r="A394" s="55"/>
      <c r="B394" s="474"/>
      <c r="C394" s="92"/>
      <c r="D394" s="55"/>
      <c r="E394" s="476"/>
      <c r="F394" s="603"/>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5.75" customHeight="1">
      <c r="A395" s="55"/>
      <c r="B395" s="474"/>
      <c r="C395" s="92"/>
      <c r="D395" s="55"/>
      <c r="E395" s="476"/>
      <c r="F395" s="603"/>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5.75" customHeight="1">
      <c r="A396" s="55"/>
      <c r="B396" s="474"/>
      <c r="C396" s="92"/>
      <c r="D396" s="55"/>
      <c r="E396" s="476"/>
      <c r="F396" s="603"/>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5.75" customHeight="1">
      <c r="A397" s="55"/>
      <c r="B397" s="474"/>
      <c r="C397" s="92"/>
      <c r="D397" s="55"/>
      <c r="E397" s="476"/>
      <c r="F397" s="603"/>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5.75" customHeight="1">
      <c r="A398" s="55"/>
      <c r="B398" s="474"/>
      <c r="C398" s="92"/>
      <c r="D398" s="55"/>
      <c r="E398" s="476"/>
      <c r="F398" s="603"/>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5.75" customHeight="1">
      <c r="A399" s="55"/>
      <c r="B399" s="474"/>
      <c r="C399" s="92"/>
      <c r="D399" s="55"/>
      <c r="E399" s="476"/>
      <c r="F399" s="603"/>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5.75" customHeight="1">
      <c r="A400" s="55"/>
      <c r="B400" s="474"/>
      <c r="C400" s="92"/>
      <c r="D400" s="55"/>
      <c r="E400" s="476"/>
      <c r="F400" s="603"/>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5.75" customHeight="1">
      <c r="A401" s="55"/>
      <c r="B401" s="474"/>
      <c r="C401" s="92"/>
      <c r="D401" s="55"/>
      <c r="E401" s="476"/>
      <c r="F401" s="603"/>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5.75" customHeight="1">
      <c r="A402" s="55"/>
      <c r="B402" s="474"/>
      <c r="C402" s="92"/>
      <c r="D402" s="55"/>
      <c r="E402" s="476"/>
      <c r="F402" s="603"/>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5.75" customHeight="1">
      <c r="A403" s="55"/>
      <c r="B403" s="474"/>
      <c r="C403" s="92"/>
      <c r="D403" s="55"/>
      <c r="E403" s="476"/>
      <c r="F403" s="603"/>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5.75" customHeight="1">
      <c r="A404" s="55"/>
      <c r="B404" s="474"/>
      <c r="C404" s="92"/>
      <c r="D404" s="55"/>
      <c r="E404" s="476"/>
      <c r="F404" s="603"/>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5.75" customHeight="1">
      <c r="A405" s="55"/>
      <c r="B405" s="474"/>
      <c r="C405" s="92"/>
      <c r="D405" s="55"/>
      <c r="E405" s="476"/>
      <c r="F405" s="603"/>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5.75" customHeight="1">
      <c r="A406" s="55"/>
      <c r="B406" s="474"/>
      <c r="C406" s="92"/>
      <c r="D406" s="55"/>
      <c r="E406" s="476"/>
      <c r="F406" s="603"/>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5.75" customHeight="1">
      <c r="A407" s="55"/>
      <c r="B407" s="474"/>
      <c r="C407" s="92"/>
      <c r="D407" s="55"/>
      <c r="E407" s="476"/>
      <c r="F407" s="603"/>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5.75" customHeight="1">
      <c r="A408" s="55"/>
      <c r="B408" s="474"/>
      <c r="C408" s="92"/>
      <c r="D408" s="55"/>
      <c r="E408" s="476"/>
      <c r="F408" s="603"/>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5.75" customHeight="1">
      <c r="A409" s="55"/>
      <c r="B409" s="474"/>
      <c r="C409" s="92"/>
      <c r="D409" s="55"/>
      <c r="E409" s="476"/>
      <c r="F409" s="603"/>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5.75" customHeight="1">
      <c r="A410" s="55"/>
      <c r="B410" s="474"/>
      <c r="C410" s="92"/>
      <c r="D410" s="55"/>
      <c r="E410" s="476"/>
      <c r="F410" s="603"/>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5.75" customHeight="1">
      <c r="A411" s="55"/>
      <c r="B411" s="474"/>
      <c r="C411" s="92"/>
      <c r="D411" s="55"/>
      <c r="E411" s="476"/>
      <c r="F411" s="603"/>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5.75" customHeight="1">
      <c r="A412" s="55"/>
      <c r="B412" s="474"/>
      <c r="C412" s="92"/>
      <c r="D412" s="55"/>
      <c r="E412" s="476"/>
      <c r="F412" s="603"/>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5.75" customHeight="1">
      <c r="A413" s="55"/>
      <c r="B413" s="474"/>
      <c r="C413" s="92"/>
      <c r="D413" s="55"/>
      <c r="E413" s="476"/>
      <c r="F413" s="603"/>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5.75" customHeight="1">
      <c r="A414" s="55"/>
      <c r="B414" s="474"/>
      <c r="C414" s="92"/>
      <c r="D414" s="55"/>
      <c r="E414" s="476"/>
      <c r="F414" s="603"/>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5.75" customHeight="1">
      <c r="A415" s="55"/>
      <c r="B415" s="474"/>
      <c r="C415" s="92"/>
      <c r="D415" s="55"/>
      <c r="E415" s="476"/>
      <c r="F415" s="603"/>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5.75" customHeight="1">
      <c r="A416" s="55"/>
      <c r="B416" s="474"/>
      <c r="C416" s="92"/>
      <c r="D416" s="55"/>
      <c r="E416" s="476"/>
      <c r="F416" s="603"/>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5.75" customHeight="1">
      <c r="A417" s="55"/>
      <c r="B417" s="474"/>
      <c r="C417" s="92"/>
      <c r="D417" s="55"/>
      <c r="E417" s="476"/>
      <c r="F417" s="603"/>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5.75" customHeight="1">
      <c r="A418" s="55"/>
      <c r="B418" s="474"/>
      <c r="C418" s="92"/>
      <c r="D418" s="55"/>
      <c r="E418" s="476"/>
      <c r="F418" s="603"/>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5.75" customHeight="1">
      <c r="A419" s="55"/>
      <c r="B419" s="474"/>
      <c r="C419" s="92"/>
      <c r="D419" s="55"/>
      <c r="E419" s="476"/>
      <c r="F419" s="603"/>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5.75" customHeight="1">
      <c r="A420" s="55"/>
      <c r="B420" s="474"/>
      <c r="C420" s="92"/>
      <c r="D420" s="55"/>
      <c r="E420" s="476"/>
      <c r="F420" s="603"/>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5.75" customHeight="1">
      <c r="A421" s="55"/>
      <c r="B421" s="474"/>
      <c r="C421" s="92"/>
      <c r="D421" s="55"/>
      <c r="E421" s="476"/>
      <c r="F421" s="603"/>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5.75" customHeight="1">
      <c r="A422" s="55"/>
      <c r="B422" s="474"/>
      <c r="C422" s="92"/>
      <c r="D422" s="55"/>
      <c r="E422" s="476"/>
      <c r="F422" s="603"/>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5.75" customHeight="1">
      <c r="A423" s="55"/>
      <c r="B423" s="474"/>
      <c r="C423" s="92"/>
      <c r="D423" s="55"/>
      <c r="E423" s="476"/>
      <c r="F423" s="603"/>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5.75" customHeight="1">
      <c r="A424" s="55"/>
      <c r="B424" s="474"/>
      <c r="C424" s="92"/>
      <c r="D424" s="55"/>
      <c r="E424" s="476"/>
      <c r="F424" s="603"/>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5.75" customHeight="1">
      <c r="A425" s="55"/>
      <c r="B425" s="474"/>
      <c r="C425" s="92"/>
      <c r="D425" s="55"/>
      <c r="E425" s="476"/>
      <c r="F425" s="603"/>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5.75" customHeight="1">
      <c r="A426" s="55"/>
      <c r="B426" s="474"/>
      <c r="C426" s="92"/>
      <c r="D426" s="55"/>
      <c r="E426" s="476"/>
      <c r="F426" s="603"/>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5.75" customHeight="1">
      <c r="A427" s="55"/>
      <c r="B427" s="474"/>
      <c r="C427" s="92"/>
      <c r="D427" s="55"/>
      <c r="E427" s="476"/>
      <c r="F427" s="603"/>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5.75" customHeight="1">
      <c r="A428" s="55"/>
      <c r="B428" s="474"/>
      <c r="C428" s="92"/>
      <c r="D428" s="55"/>
      <c r="E428" s="476"/>
      <c r="F428" s="603"/>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5.75" customHeight="1">
      <c r="A429" s="55"/>
      <c r="B429" s="474"/>
      <c r="C429" s="92"/>
      <c r="D429" s="55"/>
      <c r="E429" s="476"/>
      <c r="F429" s="603"/>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5.75" customHeight="1">
      <c r="A430" s="55"/>
      <c r="B430" s="474"/>
      <c r="C430" s="92"/>
      <c r="D430" s="55"/>
      <c r="E430" s="476"/>
      <c r="F430" s="603"/>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5.75" customHeight="1">
      <c r="A431" s="55"/>
      <c r="B431" s="474"/>
      <c r="C431" s="92"/>
      <c r="D431" s="55"/>
      <c r="E431" s="476"/>
      <c r="F431" s="603"/>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5.75" customHeight="1">
      <c r="A432" s="55"/>
      <c r="B432" s="474"/>
      <c r="C432" s="92"/>
      <c r="D432" s="55"/>
      <c r="E432" s="476"/>
      <c r="F432" s="603"/>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5.75" customHeight="1">
      <c r="A433" s="55"/>
      <c r="B433" s="474"/>
      <c r="C433" s="92"/>
      <c r="D433" s="55"/>
      <c r="E433" s="476"/>
      <c r="F433" s="603"/>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5.75" customHeight="1">
      <c r="A434" s="55"/>
      <c r="B434" s="474"/>
      <c r="C434" s="92"/>
      <c r="D434" s="55"/>
      <c r="E434" s="476"/>
      <c r="F434" s="603"/>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5.75" customHeight="1">
      <c r="A435" s="55"/>
      <c r="B435" s="474"/>
      <c r="C435" s="92"/>
      <c r="D435" s="55"/>
      <c r="E435" s="476"/>
      <c r="F435" s="603"/>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5.75" customHeight="1">
      <c r="A436" s="55"/>
      <c r="B436" s="474"/>
      <c r="C436" s="92"/>
      <c r="D436" s="55"/>
      <c r="E436" s="476"/>
      <c r="F436" s="603"/>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5.75" customHeight="1">
      <c r="A437" s="55"/>
      <c r="B437" s="474"/>
      <c r="C437" s="92"/>
      <c r="D437" s="55"/>
      <c r="E437" s="476"/>
      <c r="F437" s="603"/>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5.75" customHeight="1">
      <c r="A438" s="55"/>
      <c r="B438" s="474"/>
      <c r="C438" s="92"/>
      <c r="D438" s="55"/>
      <c r="E438" s="476"/>
      <c r="F438" s="603"/>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5.75" customHeight="1">
      <c r="A439" s="55"/>
      <c r="B439" s="474"/>
      <c r="C439" s="92"/>
      <c r="D439" s="55"/>
      <c r="E439" s="476"/>
      <c r="F439" s="603"/>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5.75" customHeight="1">
      <c r="A440" s="55"/>
      <c r="B440" s="474"/>
      <c r="C440" s="92"/>
      <c r="D440" s="55"/>
      <c r="E440" s="476"/>
      <c r="F440" s="603"/>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5.75" customHeight="1">
      <c r="A441" s="55"/>
      <c r="B441" s="474"/>
      <c r="C441" s="92"/>
      <c r="D441" s="55"/>
      <c r="E441" s="476"/>
      <c r="F441" s="603"/>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5.75" customHeight="1">
      <c r="A442" s="55"/>
      <c r="B442" s="474"/>
      <c r="C442" s="92"/>
      <c r="D442" s="55"/>
      <c r="E442" s="476"/>
      <c r="F442" s="603"/>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5.75" customHeight="1">
      <c r="A443" s="55"/>
      <c r="B443" s="474"/>
      <c r="C443" s="92"/>
      <c r="D443" s="55"/>
      <c r="E443" s="476"/>
      <c r="F443" s="603"/>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5.75" customHeight="1">
      <c r="A444" s="55"/>
      <c r="B444" s="474"/>
      <c r="C444" s="92"/>
      <c r="D444" s="55"/>
      <c r="E444" s="476"/>
      <c r="F444" s="603"/>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5.75" customHeight="1">
      <c r="A445" s="55"/>
      <c r="B445" s="474"/>
      <c r="C445" s="92"/>
      <c r="D445" s="55"/>
      <c r="E445" s="476"/>
      <c r="F445" s="603"/>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5.75" customHeight="1">
      <c r="A446" s="55"/>
      <c r="B446" s="474"/>
      <c r="C446" s="92"/>
      <c r="D446" s="55"/>
      <c r="E446" s="476"/>
      <c r="F446" s="603"/>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5.75" customHeight="1">
      <c r="A447" s="55"/>
      <c r="B447" s="474"/>
      <c r="C447" s="92"/>
      <c r="D447" s="55"/>
      <c r="E447" s="476"/>
      <c r="F447" s="603"/>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5.75" customHeight="1">
      <c r="A448" s="55"/>
      <c r="B448" s="474"/>
      <c r="C448" s="92"/>
      <c r="D448" s="55"/>
      <c r="E448" s="476"/>
      <c r="F448" s="603"/>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5.75" customHeight="1">
      <c r="A449" s="55"/>
      <c r="B449" s="474"/>
      <c r="C449" s="92"/>
      <c r="D449" s="55"/>
      <c r="E449" s="476"/>
      <c r="F449" s="603"/>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5.75" customHeight="1">
      <c r="A450" s="55"/>
      <c r="B450" s="474"/>
      <c r="C450" s="92"/>
      <c r="D450" s="55"/>
      <c r="E450" s="476"/>
      <c r="F450" s="603"/>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5.75" customHeight="1">
      <c r="A451" s="55"/>
      <c r="B451" s="474"/>
      <c r="C451" s="92"/>
      <c r="D451" s="55"/>
      <c r="E451" s="476"/>
      <c r="F451" s="603"/>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5.75" customHeight="1">
      <c r="A452" s="55"/>
      <c r="B452" s="474"/>
      <c r="C452" s="92"/>
      <c r="D452" s="55"/>
      <c r="E452" s="476"/>
      <c r="F452" s="603"/>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5.75" customHeight="1">
      <c r="A453" s="55"/>
      <c r="B453" s="474"/>
      <c r="C453" s="92"/>
      <c r="D453" s="55"/>
      <c r="E453" s="476"/>
      <c r="F453" s="603"/>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5.75" customHeight="1">
      <c r="A454" s="55"/>
      <c r="B454" s="474"/>
      <c r="C454" s="92"/>
      <c r="D454" s="55"/>
      <c r="E454" s="476"/>
      <c r="F454" s="603"/>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5.75" customHeight="1">
      <c r="A455" s="55"/>
      <c r="B455" s="474"/>
      <c r="C455" s="92"/>
      <c r="D455" s="55"/>
      <c r="E455" s="476"/>
      <c r="F455" s="603"/>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5.75" customHeight="1">
      <c r="A456" s="55"/>
      <c r="B456" s="474"/>
      <c r="C456" s="92"/>
      <c r="D456" s="55"/>
      <c r="E456" s="476"/>
      <c r="F456" s="603"/>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5.75" customHeight="1">
      <c r="A457" s="55"/>
      <c r="B457" s="474"/>
      <c r="C457" s="92"/>
      <c r="D457" s="55"/>
      <c r="E457" s="476"/>
      <c r="F457" s="603"/>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5.75" customHeight="1">
      <c r="A458" s="55"/>
      <c r="B458" s="474"/>
      <c r="C458" s="92"/>
      <c r="D458" s="55"/>
      <c r="E458" s="476"/>
      <c r="F458" s="603"/>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5.75" customHeight="1">
      <c r="A459" s="55"/>
      <c r="B459" s="474"/>
      <c r="C459" s="92"/>
      <c r="D459" s="55"/>
      <c r="E459" s="476"/>
      <c r="F459" s="603"/>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5.75" customHeight="1">
      <c r="A460" s="55"/>
      <c r="B460" s="474"/>
      <c r="C460" s="92"/>
      <c r="D460" s="55"/>
      <c r="E460" s="476"/>
      <c r="F460" s="603"/>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5.75" customHeight="1">
      <c r="A461" s="55"/>
      <c r="B461" s="474"/>
      <c r="C461" s="92"/>
      <c r="D461" s="55"/>
      <c r="E461" s="476"/>
      <c r="F461" s="603"/>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5.75" customHeight="1">
      <c r="A462" s="55"/>
      <c r="B462" s="474"/>
      <c r="C462" s="92"/>
      <c r="D462" s="55"/>
      <c r="E462" s="476"/>
      <c r="F462" s="603"/>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5.75" customHeight="1">
      <c r="A463" s="55"/>
      <c r="B463" s="474"/>
      <c r="C463" s="92"/>
      <c r="D463" s="55"/>
      <c r="E463" s="476"/>
      <c r="F463" s="603"/>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5.75" customHeight="1">
      <c r="A464" s="55"/>
      <c r="B464" s="474"/>
      <c r="C464" s="92"/>
      <c r="D464" s="55"/>
      <c r="E464" s="476"/>
      <c r="F464" s="603"/>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5.75" customHeight="1">
      <c r="A465" s="55"/>
      <c r="B465" s="474"/>
      <c r="C465" s="92"/>
      <c r="D465" s="55"/>
      <c r="E465" s="476"/>
      <c r="F465" s="603"/>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5.75" customHeight="1">
      <c r="A466" s="55"/>
      <c r="B466" s="474"/>
      <c r="C466" s="92"/>
      <c r="D466" s="55"/>
      <c r="E466" s="476"/>
      <c r="F466" s="603"/>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5.75" customHeight="1">
      <c r="A467" s="55"/>
      <c r="B467" s="474"/>
      <c r="C467" s="92"/>
      <c r="D467" s="55"/>
      <c r="E467" s="476"/>
      <c r="F467" s="603"/>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5.75" customHeight="1">
      <c r="A468" s="55"/>
      <c r="B468" s="474"/>
      <c r="C468" s="92"/>
      <c r="D468" s="55"/>
      <c r="E468" s="476"/>
      <c r="F468" s="603"/>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5.75" customHeight="1">
      <c r="A469" s="55"/>
      <c r="B469" s="474"/>
      <c r="C469" s="92"/>
      <c r="D469" s="55"/>
      <c r="E469" s="476"/>
      <c r="F469" s="603"/>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5.75" customHeight="1">
      <c r="A470" s="55"/>
      <c r="B470" s="474"/>
      <c r="C470" s="92"/>
      <c r="D470" s="55"/>
      <c r="E470" s="476"/>
      <c r="F470" s="603"/>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5.75" customHeight="1">
      <c r="A471" s="55"/>
      <c r="B471" s="474"/>
      <c r="C471" s="92"/>
      <c r="D471" s="55"/>
      <c r="E471" s="476"/>
      <c r="F471" s="603"/>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5.75" customHeight="1">
      <c r="A472" s="55"/>
      <c r="B472" s="474"/>
      <c r="C472" s="92"/>
      <c r="D472" s="55"/>
      <c r="E472" s="476"/>
      <c r="F472" s="603"/>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5.75" customHeight="1">
      <c r="A473" s="55"/>
      <c r="B473" s="474"/>
      <c r="C473" s="92"/>
      <c r="D473" s="55"/>
      <c r="E473" s="476"/>
      <c r="F473" s="603"/>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5.75" customHeight="1">
      <c r="A474" s="55"/>
      <c r="B474" s="474"/>
      <c r="C474" s="92"/>
      <c r="D474" s="55"/>
      <c r="E474" s="476"/>
      <c r="F474" s="603"/>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5.75" customHeight="1">
      <c r="A475" s="55"/>
      <c r="B475" s="474"/>
      <c r="C475" s="92"/>
      <c r="D475" s="55"/>
      <c r="E475" s="476"/>
      <c r="F475" s="603"/>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5.75" customHeight="1">
      <c r="A476" s="55"/>
      <c r="B476" s="474"/>
      <c r="C476" s="92"/>
      <c r="D476" s="55"/>
      <c r="E476" s="476"/>
      <c r="F476" s="603"/>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5.75" customHeight="1">
      <c r="A477" s="55"/>
      <c r="B477" s="474"/>
      <c r="C477" s="92"/>
      <c r="D477" s="55"/>
      <c r="E477" s="476"/>
      <c r="F477" s="603"/>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5.75" customHeight="1">
      <c r="A478" s="55"/>
      <c r="B478" s="474"/>
      <c r="C478" s="92"/>
      <c r="D478" s="55"/>
      <c r="E478" s="476"/>
      <c r="F478" s="603"/>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5.75" customHeight="1">
      <c r="A479" s="55"/>
      <c r="B479" s="474"/>
      <c r="C479" s="92"/>
      <c r="D479" s="55"/>
      <c r="E479" s="476"/>
      <c r="F479" s="603"/>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5.75" customHeight="1">
      <c r="A480" s="55"/>
      <c r="B480" s="474"/>
      <c r="C480" s="92"/>
      <c r="D480" s="55"/>
      <c r="E480" s="476"/>
      <c r="F480" s="603"/>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5.75" customHeight="1">
      <c r="A481" s="55"/>
      <c r="B481" s="474"/>
      <c r="C481" s="92"/>
      <c r="D481" s="55"/>
      <c r="E481" s="476"/>
      <c r="F481" s="603"/>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5.75" customHeight="1">
      <c r="A482" s="55"/>
      <c r="B482" s="474"/>
      <c r="C482" s="92"/>
      <c r="D482" s="55"/>
      <c r="E482" s="476"/>
      <c r="F482" s="603"/>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5.75" customHeight="1">
      <c r="A483" s="55"/>
      <c r="B483" s="474"/>
      <c r="C483" s="92"/>
      <c r="D483" s="55"/>
      <c r="E483" s="476"/>
      <c r="F483" s="603"/>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5.75" customHeight="1">
      <c r="A484" s="55"/>
      <c r="B484" s="474"/>
      <c r="C484" s="92"/>
      <c r="D484" s="55"/>
      <c r="E484" s="476"/>
      <c r="F484" s="603"/>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5.75" customHeight="1">
      <c r="A485" s="55"/>
      <c r="B485" s="474"/>
      <c r="C485" s="92"/>
      <c r="D485" s="55"/>
      <c r="E485" s="476"/>
      <c r="F485" s="603"/>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5.75" customHeight="1">
      <c r="A486" s="55"/>
      <c r="B486" s="474"/>
      <c r="C486" s="92"/>
      <c r="D486" s="55"/>
      <c r="E486" s="476"/>
      <c r="F486" s="603"/>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5.75" customHeight="1">
      <c r="A487" s="55"/>
      <c r="B487" s="474"/>
      <c r="C487" s="92"/>
      <c r="D487" s="55"/>
      <c r="E487" s="476"/>
      <c r="F487" s="603"/>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5.75" customHeight="1">
      <c r="A488" s="55"/>
      <c r="B488" s="474"/>
      <c r="C488" s="92"/>
      <c r="D488" s="55"/>
      <c r="E488" s="476"/>
      <c r="F488" s="603"/>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5.75" customHeight="1">
      <c r="A489" s="55"/>
      <c r="B489" s="474"/>
      <c r="C489" s="92"/>
      <c r="D489" s="55"/>
      <c r="E489" s="476"/>
      <c r="F489" s="603"/>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5.75" customHeight="1">
      <c r="A490" s="55"/>
      <c r="B490" s="474"/>
      <c r="C490" s="92"/>
      <c r="D490" s="55"/>
      <c r="E490" s="476"/>
      <c r="F490" s="603"/>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5.75" customHeight="1">
      <c r="A491" s="55"/>
      <c r="B491" s="474"/>
      <c r="C491" s="92"/>
      <c r="D491" s="55"/>
      <c r="E491" s="476"/>
      <c r="F491" s="603"/>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5.75" customHeight="1">
      <c r="A492" s="55"/>
      <c r="B492" s="474"/>
      <c r="C492" s="92"/>
      <c r="D492" s="55"/>
      <c r="E492" s="476"/>
      <c r="F492" s="603"/>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5.75" customHeight="1">
      <c r="A493" s="55"/>
      <c r="B493" s="474"/>
      <c r="C493" s="92"/>
      <c r="D493" s="55"/>
      <c r="E493" s="476"/>
      <c r="F493" s="603"/>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5.75" customHeight="1">
      <c r="A494" s="55"/>
      <c r="B494" s="474"/>
      <c r="C494" s="92"/>
      <c r="D494" s="55"/>
      <c r="E494" s="476"/>
      <c r="F494" s="603"/>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5.75" customHeight="1">
      <c r="A495" s="55"/>
      <c r="B495" s="474"/>
      <c r="C495" s="92"/>
      <c r="D495" s="55"/>
      <c r="E495" s="476"/>
      <c r="F495" s="603"/>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5.75" customHeight="1">
      <c r="A496" s="55"/>
      <c r="B496" s="474"/>
      <c r="C496" s="92"/>
      <c r="D496" s="55"/>
      <c r="E496" s="476"/>
      <c r="F496" s="603"/>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5.75" customHeight="1">
      <c r="A497" s="55"/>
      <c r="B497" s="474"/>
      <c r="C497" s="92"/>
      <c r="D497" s="55"/>
      <c r="E497" s="476"/>
      <c r="F497" s="603"/>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5.75" customHeight="1">
      <c r="A498" s="55"/>
      <c r="B498" s="474"/>
      <c r="C498" s="92"/>
      <c r="D498" s="55"/>
      <c r="E498" s="476"/>
      <c r="F498" s="603"/>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5.75" customHeight="1">
      <c r="A499" s="55"/>
      <c r="B499" s="474"/>
      <c r="C499" s="92"/>
      <c r="D499" s="55"/>
      <c r="E499" s="476"/>
      <c r="F499" s="603"/>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5.75" customHeight="1">
      <c r="A500" s="55"/>
      <c r="B500" s="474"/>
      <c r="C500" s="92"/>
      <c r="D500" s="55"/>
      <c r="E500" s="476"/>
      <c r="F500" s="603"/>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5.75" customHeight="1">
      <c r="A501" s="55"/>
      <c r="B501" s="474"/>
      <c r="C501" s="92"/>
      <c r="D501" s="55"/>
      <c r="E501" s="476"/>
      <c r="F501" s="603"/>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5.75" customHeight="1">
      <c r="A502" s="55"/>
      <c r="B502" s="474"/>
      <c r="C502" s="92"/>
      <c r="D502" s="55"/>
      <c r="E502" s="476"/>
      <c r="F502" s="603"/>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5.75" customHeight="1">
      <c r="A503" s="55"/>
      <c r="B503" s="474"/>
      <c r="C503" s="92"/>
      <c r="D503" s="55"/>
      <c r="E503" s="476"/>
      <c r="F503" s="603"/>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5.75" customHeight="1">
      <c r="A504" s="55"/>
      <c r="B504" s="474"/>
      <c r="C504" s="92"/>
      <c r="D504" s="55"/>
      <c r="E504" s="476"/>
      <c r="F504" s="603"/>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5.75" customHeight="1">
      <c r="A505" s="55"/>
      <c r="B505" s="474"/>
      <c r="C505" s="92"/>
      <c r="D505" s="55"/>
      <c r="E505" s="476"/>
      <c r="F505" s="603"/>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5.75" customHeight="1">
      <c r="A506" s="55"/>
      <c r="B506" s="474"/>
      <c r="C506" s="92"/>
      <c r="D506" s="55"/>
      <c r="E506" s="476"/>
      <c r="F506" s="603"/>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5.75" customHeight="1">
      <c r="A507" s="55"/>
      <c r="B507" s="474"/>
      <c r="C507" s="92"/>
      <c r="D507" s="55"/>
      <c r="E507" s="476"/>
      <c r="F507" s="603"/>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5.75" customHeight="1">
      <c r="A508" s="55"/>
      <c r="B508" s="474"/>
      <c r="C508" s="92"/>
      <c r="D508" s="55"/>
      <c r="E508" s="476"/>
      <c r="F508" s="603"/>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5.75" customHeight="1">
      <c r="A509" s="55"/>
      <c r="B509" s="474"/>
      <c r="C509" s="92"/>
      <c r="D509" s="55"/>
      <c r="E509" s="476"/>
      <c r="F509" s="603"/>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5.75" customHeight="1">
      <c r="A510" s="55"/>
      <c r="B510" s="474"/>
      <c r="C510" s="92"/>
      <c r="D510" s="55"/>
      <c r="E510" s="476"/>
      <c r="F510" s="603"/>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5.75" customHeight="1">
      <c r="A511" s="55"/>
      <c r="B511" s="474"/>
      <c r="C511" s="92"/>
      <c r="D511" s="55"/>
      <c r="E511" s="476"/>
      <c r="F511" s="603"/>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5.75" customHeight="1">
      <c r="A512" s="55"/>
      <c r="B512" s="474"/>
      <c r="C512" s="92"/>
      <c r="D512" s="55"/>
      <c r="E512" s="476"/>
      <c r="F512" s="603"/>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5.75" customHeight="1">
      <c r="A513" s="55"/>
      <c r="B513" s="474"/>
      <c r="C513" s="92"/>
      <c r="D513" s="55"/>
      <c r="E513" s="476"/>
      <c r="F513" s="603"/>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5.75" customHeight="1">
      <c r="A514" s="55"/>
      <c r="B514" s="474"/>
      <c r="C514" s="92"/>
      <c r="D514" s="55"/>
      <c r="E514" s="476"/>
      <c r="F514" s="603"/>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5.75" customHeight="1">
      <c r="A515" s="55"/>
      <c r="B515" s="474"/>
      <c r="C515" s="92"/>
      <c r="D515" s="55"/>
      <c r="E515" s="476"/>
      <c r="F515" s="603"/>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5.75" customHeight="1">
      <c r="A516" s="55"/>
      <c r="B516" s="474"/>
      <c r="C516" s="92"/>
      <c r="D516" s="55"/>
      <c r="E516" s="476"/>
      <c r="F516" s="603"/>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5.75" customHeight="1">
      <c r="A517" s="55"/>
      <c r="B517" s="474"/>
      <c r="C517" s="92"/>
      <c r="D517" s="55"/>
      <c r="E517" s="476"/>
      <c r="F517" s="603"/>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5.75" customHeight="1">
      <c r="A518" s="55"/>
      <c r="B518" s="474"/>
      <c r="C518" s="92"/>
      <c r="D518" s="55"/>
      <c r="E518" s="476"/>
      <c r="F518" s="603"/>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5.75" customHeight="1">
      <c r="A519" s="55"/>
      <c r="B519" s="474"/>
      <c r="C519" s="92"/>
      <c r="D519" s="55"/>
      <c r="E519" s="476"/>
      <c r="F519" s="603"/>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5.75" customHeight="1">
      <c r="A520" s="55"/>
      <c r="B520" s="474"/>
      <c r="C520" s="92"/>
      <c r="D520" s="55"/>
      <c r="E520" s="476"/>
      <c r="F520" s="603"/>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5.75" customHeight="1">
      <c r="A521" s="55"/>
      <c r="B521" s="474"/>
      <c r="C521" s="92"/>
      <c r="D521" s="55"/>
      <c r="E521" s="476"/>
      <c r="F521" s="603"/>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5.75" customHeight="1">
      <c r="A522" s="55"/>
      <c r="B522" s="474"/>
      <c r="C522" s="92"/>
      <c r="D522" s="55"/>
      <c r="E522" s="476"/>
      <c r="F522" s="603"/>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5.75" customHeight="1">
      <c r="A523" s="55"/>
      <c r="B523" s="474"/>
      <c r="C523" s="92"/>
      <c r="D523" s="55"/>
      <c r="E523" s="476"/>
      <c r="F523" s="603"/>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5.75" customHeight="1">
      <c r="A524" s="55"/>
      <c r="B524" s="474"/>
      <c r="C524" s="92"/>
      <c r="D524" s="55"/>
      <c r="E524" s="476"/>
      <c r="F524" s="603"/>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5.75" customHeight="1">
      <c r="A525" s="55"/>
      <c r="B525" s="474"/>
      <c r="C525" s="92"/>
      <c r="D525" s="55"/>
      <c r="E525" s="476"/>
      <c r="F525" s="603"/>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5.75" customHeight="1">
      <c r="A526" s="55"/>
      <c r="B526" s="474"/>
      <c r="C526" s="92"/>
      <c r="D526" s="55"/>
      <c r="E526" s="476"/>
      <c r="F526" s="603"/>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5.75" customHeight="1">
      <c r="A527" s="55"/>
      <c r="B527" s="474"/>
      <c r="C527" s="92"/>
      <c r="D527" s="55"/>
      <c r="E527" s="476"/>
      <c r="F527" s="603"/>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5.75" customHeight="1">
      <c r="A528" s="55"/>
      <c r="B528" s="474"/>
      <c r="C528" s="92"/>
      <c r="D528" s="55"/>
      <c r="E528" s="476"/>
      <c r="F528" s="603"/>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5.75" customHeight="1">
      <c r="A529" s="55"/>
      <c r="B529" s="474"/>
      <c r="C529" s="92"/>
      <c r="D529" s="55"/>
      <c r="E529" s="476"/>
      <c r="F529" s="603"/>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5.75" customHeight="1">
      <c r="A530" s="55"/>
      <c r="B530" s="474"/>
      <c r="C530" s="92"/>
      <c r="D530" s="55"/>
      <c r="E530" s="476"/>
      <c r="F530" s="603"/>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5.75" customHeight="1">
      <c r="A531" s="55"/>
      <c r="B531" s="474"/>
      <c r="C531" s="92"/>
      <c r="D531" s="55"/>
      <c r="E531" s="476"/>
      <c r="F531" s="603"/>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5.75" customHeight="1">
      <c r="A532" s="55"/>
      <c r="B532" s="474"/>
      <c r="C532" s="92"/>
      <c r="D532" s="55"/>
      <c r="E532" s="476"/>
      <c r="F532" s="603"/>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5.75" customHeight="1">
      <c r="A533" s="55"/>
      <c r="B533" s="474"/>
      <c r="C533" s="92"/>
      <c r="D533" s="55"/>
      <c r="E533" s="476"/>
      <c r="F533" s="603"/>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5.75" customHeight="1">
      <c r="A534" s="55"/>
      <c r="B534" s="474"/>
      <c r="C534" s="92"/>
      <c r="D534" s="55"/>
      <c r="E534" s="476"/>
      <c r="F534" s="603"/>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5.75" customHeight="1">
      <c r="A535" s="55"/>
      <c r="B535" s="474"/>
      <c r="C535" s="92"/>
      <c r="D535" s="55"/>
      <c r="E535" s="476"/>
      <c r="F535" s="603"/>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5.75" customHeight="1">
      <c r="A536" s="55"/>
      <c r="B536" s="474"/>
      <c r="C536" s="92"/>
      <c r="D536" s="55"/>
      <c r="E536" s="476"/>
      <c r="F536" s="603"/>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5.75" customHeight="1">
      <c r="A537" s="55"/>
      <c r="B537" s="474"/>
      <c r="C537" s="92"/>
      <c r="D537" s="55"/>
      <c r="E537" s="476"/>
      <c r="F537" s="603"/>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5.75" customHeight="1">
      <c r="A538" s="55"/>
      <c r="B538" s="474"/>
      <c r="C538" s="92"/>
      <c r="D538" s="55"/>
      <c r="E538" s="476"/>
      <c r="F538" s="603"/>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5.75" customHeight="1">
      <c r="A539" s="55"/>
      <c r="B539" s="474"/>
      <c r="C539" s="92"/>
      <c r="D539" s="55"/>
      <c r="E539" s="476"/>
      <c r="F539" s="603"/>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5.75" customHeight="1">
      <c r="A540" s="55"/>
      <c r="B540" s="474"/>
      <c r="C540" s="92"/>
      <c r="D540" s="55"/>
      <c r="E540" s="476"/>
      <c r="F540" s="603"/>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5.75" customHeight="1">
      <c r="A541" s="55"/>
      <c r="B541" s="474"/>
      <c r="C541" s="92"/>
      <c r="D541" s="55"/>
      <c r="E541" s="476"/>
      <c r="F541" s="603"/>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5.75" customHeight="1">
      <c r="A542" s="55"/>
      <c r="B542" s="474"/>
      <c r="C542" s="92"/>
      <c r="D542" s="55"/>
      <c r="E542" s="476"/>
      <c r="F542" s="603"/>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5.75" customHeight="1">
      <c r="A543" s="55"/>
      <c r="B543" s="474"/>
      <c r="C543" s="92"/>
      <c r="D543" s="55"/>
      <c r="E543" s="476"/>
      <c r="F543" s="603"/>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5.75" customHeight="1">
      <c r="A544" s="55"/>
      <c r="B544" s="474"/>
      <c r="C544" s="92"/>
      <c r="D544" s="55"/>
      <c r="E544" s="476"/>
      <c r="F544" s="603"/>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5.75" customHeight="1">
      <c r="A545" s="55"/>
      <c r="B545" s="474"/>
      <c r="C545" s="92"/>
      <c r="D545" s="55"/>
      <c r="E545" s="476"/>
      <c r="F545" s="603"/>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5.75" customHeight="1">
      <c r="A546" s="55"/>
      <c r="B546" s="474"/>
      <c r="C546" s="92"/>
      <c r="D546" s="55"/>
      <c r="E546" s="476"/>
      <c r="F546" s="603"/>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5.75" customHeight="1">
      <c r="A547" s="55"/>
      <c r="B547" s="474"/>
      <c r="C547" s="92"/>
      <c r="D547" s="55"/>
      <c r="E547" s="476"/>
      <c r="F547" s="603"/>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5.75" customHeight="1">
      <c r="A548" s="55"/>
      <c r="B548" s="474"/>
      <c r="C548" s="92"/>
      <c r="D548" s="55"/>
      <c r="E548" s="476"/>
      <c r="F548" s="603"/>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5.75" customHeight="1">
      <c r="A549" s="55"/>
      <c r="B549" s="474"/>
      <c r="C549" s="92"/>
      <c r="D549" s="55"/>
      <c r="E549" s="476"/>
      <c r="F549" s="603"/>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5.75" customHeight="1">
      <c r="A550" s="55"/>
      <c r="B550" s="474"/>
      <c r="C550" s="92"/>
      <c r="D550" s="55"/>
      <c r="E550" s="476"/>
      <c r="F550" s="603"/>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5.75" customHeight="1">
      <c r="A551" s="55"/>
      <c r="B551" s="474"/>
      <c r="C551" s="92"/>
      <c r="D551" s="55"/>
      <c r="E551" s="476"/>
      <c r="F551" s="603"/>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5.75" customHeight="1">
      <c r="A552" s="55"/>
      <c r="B552" s="474"/>
      <c r="C552" s="92"/>
      <c r="D552" s="55"/>
      <c r="E552" s="476"/>
      <c r="F552" s="603"/>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5.75" customHeight="1">
      <c r="A553" s="55"/>
      <c r="B553" s="474"/>
      <c r="C553" s="92"/>
      <c r="D553" s="55"/>
      <c r="E553" s="476"/>
      <c r="F553" s="603"/>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5.75" customHeight="1">
      <c r="A554" s="55"/>
      <c r="B554" s="474"/>
      <c r="C554" s="92"/>
      <c r="D554" s="55"/>
      <c r="E554" s="476"/>
      <c r="F554" s="603"/>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5.75" customHeight="1">
      <c r="A555" s="55"/>
      <c r="B555" s="474"/>
      <c r="C555" s="92"/>
      <c r="D555" s="55"/>
      <c r="E555" s="476"/>
      <c r="F555" s="603"/>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5.75" customHeight="1">
      <c r="A556" s="55"/>
      <c r="B556" s="474"/>
      <c r="C556" s="92"/>
      <c r="D556" s="55"/>
      <c r="E556" s="476"/>
      <c r="F556" s="603"/>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5.75" customHeight="1">
      <c r="A557" s="55"/>
      <c r="B557" s="474"/>
      <c r="C557" s="92"/>
      <c r="D557" s="55"/>
      <c r="E557" s="476"/>
      <c r="F557" s="603"/>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5.75" customHeight="1">
      <c r="A558" s="55"/>
      <c r="B558" s="474"/>
      <c r="C558" s="92"/>
      <c r="D558" s="55"/>
      <c r="E558" s="476"/>
      <c r="F558" s="603"/>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5.75" customHeight="1">
      <c r="A559" s="55"/>
      <c r="B559" s="474"/>
      <c r="C559" s="92"/>
      <c r="D559" s="55"/>
      <c r="E559" s="476"/>
      <c r="F559" s="603"/>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5.75" customHeight="1">
      <c r="A560" s="55"/>
      <c r="B560" s="474"/>
      <c r="C560" s="92"/>
      <c r="D560" s="55"/>
      <c r="E560" s="476"/>
      <c r="F560" s="603"/>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5.75" customHeight="1">
      <c r="A561" s="55"/>
      <c r="B561" s="474"/>
      <c r="C561" s="92"/>
      <c r="D561" s="55"/>
      <c r="E561" s="476"/>
      <c r="F561" s="603"/>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5.75" customHeight="1">
      <c r="A562" s="55"/>
      <c r="B562" s="474"/>
      <c r="C562" s="92"/>
      <c r="D562" s="55"/>
      <c r="E562" s="476"/>
      <c r="F562" s="603"/>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5.75" customHeight="1">
      <c r="A563" s="55"/>
      <c r="B563" s="474"/>
      <c r="C563" s="92"/>
      <c r="D563" s="55"/>
      <c r="E563" s="476"/>
      <c r="F563" s="603"/>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5.75" customHeight="1">
      <c r="A564" s="55"/>
      <c r="B564" s="474"/>
      <c r="C564" s="92"/>
      <c r="D564" s="55"/>
      <c r="E564" s="476"/>
      <c r="F564" s="603"/>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5.75" customHeight="1">
      <c r="A565" s="55"/>
      <c r="B565" s="474"/>
      <c r="C565" s="92"/>
      <c r="D565" s="55"/>
      <c r="E565" s="476"/>
      <c r="F565" s="603"/>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5.75" customHeight="1">
      <c r="A566" s="55"/>
      <c r="B566" s="474"/>
      <c r="C566" s="92"/>
      <c r="D566" s="55"/>
      <c r="E566" s="476"/>
      <c r="F566" s="603"/>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5.75" customHeight="1">
      <c r="A567" s="55"/>
      <c r="B567" s="474"/>
      <c r="C567" s="92"/>
      <c r="D567" s="55"/>
      <c r="E567" s="476"/>
      <c r="F567" s="603"/>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5.75" customHeight="1">
      <c r="A568" s="55"/>
      <c r="B568" s="474"/>
      <c r="C568" s="92"/>
      <c r="D568" s="55"/>
      <c r="E568" s="476"/>
      <c r="F568" s="603"/>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5.75" customHeight="1">
      <c r="A569" s="55"/>
      <c r="B569" s="474"/>
      <c r="C569" s="92"/>
      <c r="D569" s="55"/>
      <c r="E569" s="476"/>
      <c r="F569" s="603"/>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5.75" customHeight="1">
      <c r="A570" s="55"/>
      <c r="B570" s="474"/>
      <c r="C570" s="92"/>
      <c r="D570" s="55"/>
      <c r="E570" s="476"/>
      <c r="F570" s="603"/>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5.75" customHeight="1">
      <c r="A571" s="55"/>
      <c r="B571" s="474"/>
      <c r="C571" s="92"/>
      <c r="D571" s="55"/>
      <c r="E571" s="476"/>
      <c r="F571" s="603"/>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5.75" customHeight="1">
      <c r="A572" s="55"/>
      <c r="B572" s="474"/>
      <c r="C572" s="92"/>
      <c r="D572" s="55"/>
      <c r="E572" s="476"/>
      <c r="F572" s="603"/>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5.75" customHeight="1">
      <c r="A573" s="55"/>
      <c r="B573" s="474"/>
      <c r="C573" s="92"/>
      <c r="D573" s="55"/>
      <c r="E573" s="476"/>
      <c r="F573" s="603"/>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5.75" customHeight="1">
      <c r="A574" s="55"/>
      <c r="B574" s="474"/>
      <c r="C574" s="92"/>
      <c r="D574" s="55"/>
      <c r="E574" s="476"/>
      <c r="F574" s="603"/>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5.75" customHeight="1">
      <c r="A575" s="55"/>
      <c r="B575" s="474"/>
      <c r="C575" s="92"/>
      <c r="D575" s="55"/>
      <c r="E575" s="476"/>
      <c r="F575" s="603"/>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5.75" customHeight="1">
      <c r="A576" s="55"/>
      <c r="B576" s="474"/>
      <c r="C576" s="92"/>
      <c r="D576" s="55"/>
      <c r="E576" s="476"/>
      <c r="F576" s="603"/>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5.75" customHeight="1">
      <c r="A577" s="55"/>
      <c r="B577" s="474"/>
      <c r="C577" s="92"/>
      <c r="D577" s="55"/>
      <c r="E577" s="476"/>
      <c r="F577" s="603"/>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5.75" customHeight="1">
      <c r="A578" s="55"/>
      <c r="B578" s="474"/>
      <c r="C578" s="92"/>
      <c r="D578" s="55"/>
      <c r="E578" s="476"/>
      <c r="F578" s="603"/>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5.75" customHeight="1">
      <c r="A579" s="55"/>
      <c r="B579" s="474"/>
      <c r="C579" s="92"/>
      <c r="D579" s="55"/>
      <c r="E579" s="476"/>
      <c r="F579" s="603"/>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5.75" customHeight="1">
      <c r="A580" s="55"/>
      <c r="B580" s="474"/>
      <c r="C580" s="92"/>
      <c r="D580" s="55"/>
      <c r="E580" s="476"/>
      <c r="F580" s="603"/>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5.75" customHeight="1">
      <c r="A581" s="55"/>
      <c r="B581" s="474"/>
      <c r="C581" s="92"/>
      <c r="D581" s="55"/>
      <c r="E581" s="476"/>
      <c r="F581" s="603"/>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5.75" customHeight="1">
      <c r="A582" s="55"/>
      <c r="B582" s="474"/>
      <c r="C582" s="92"/>
      <c r="D582" s="55"/>
      <c r="E582" s="476"/>
      <c r="F582" s="603"/>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5.75" customHeight="1">
      <c r="A583" s="55"/>
      <c r="B583" s="474"/>
      <c r="C583" s="92"/>
      <c r="D583" s="55"/>
      <c r="E583" s="476"/>
      <c r="F583" s="603"/>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5.75" customHeight="1">
      <c r="A584" s="55"/>
      <c r="B584" s="474"/>
      <c r="C584" s="92"/>
      <c r="D584" s="55"/>
      <c r="E584" s="476"/>
      <c r="F584" s="603"/>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5.75" customHeight="1">
      <c r="A585" s="55"/>
      <c r="B585" s="474"/>
      <c r="C585" s="92"/>
      <c r="D585" s="55"/>
      <c r="E585" s="476"/>
      <c r="F585" s="603"/>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5.75" customHeight="1">
      <c r="A586" s="55"/>
      <c r="B586" s="474"/>
      <c r="C586" s="92"/>
      <c r="D586" s="55"/>
      <c r="E586" s="476"/>
      <c r="F586" s="603"/>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5.75" customHeight="1">
      <c r="A587" s="55"/>
      <c r="B587" s="474"/>
      <c r="C587" s="92"/>
      <c r="D587" s="55"/>
      <c r="E587" s="476"/>
      <c r="F587" s="603"/>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5.75" customHeight="1">
      <c r="A588" s="55"/>
      <c r="B588" s="474"/>
      <c r="C588" s="92"/>
      <c r="D588" s="55"/>
      <c r="E588" s="476"/>
      <c r="F588" s="603"/>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5.75" customHeight="1">
      <c r="A589" s="55"/>
      <c r="B589" s="474"/>
      <c r="C589" s="92"/>
      <c r="D589" s="55"/>
      <c r="E589" s="476"/>
      <c r="F589" s="603"/>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5.75" customHeight="1">
      <c r="A590" s="55"/>
      <c r="B590" s="474"/>
      <c r="C590" s="92"/>
      <c r="D590" s="55"/>
      <c r="E590" s="476"/>
      <c r="F590" s="603"/>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5.75" customHeight="1">
      <c r="A591" s="55"/>
      <c r="B591" s="474"/>
      <c r="C591" s="92"/>
      <c r="D591" s="55"/>
      <c r="E591" s="476"/>
      <c r="F591" s="603"/>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5.75" customHeight="1">
      <c r="A592" s="55"/>
      <c r="B592" s="474"/>
      <c r="C592" s="92"/>
      <c r="D592" s="55"/>
      <c r="E592" s="476"/>
      <c r="F592" s="603"/>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5.75" customHeight="1">
      <c r="A593" s="55"/>
      <c r="B593" s="474"/>
      <c r="C593" s="92"/>
      <c r="D593" s="55"/>
      <c r="E593" s="476"/>
      <c r="F593" s="603"/>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5.75" customHeight="1">
      <c r="A594" s="55"/>
      <c r="B594" s="474"/>
      <c r="C594" s="92"/>
      <c r="D594" s="55"/>
      <c r="E594" s="476"/>
      <c r="F594" s="603"/>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5.75" customHeight="1">
      <c r="A595" s="55"/>
      <c r="B595" s="474"/>
      <c r="C595" s="92"/>
      <c r="D595" s="55"/>
      <c r="E595" s="476"/>
      <c r="F595" s="603"/>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5.75" customHeight="1">
      <c r="A596" s="55"/>
      <c r="B596" s="474"/>
      <c r="C596" s="92"/>
      <c r="D596" s="55"/>
      <c r="E596" s="476"/>
      <c r="F596" s="603"/>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5.75" customHeight="1">
      <c r="A597" s="55"/>
      <c r="B597" s="474"/>
      <c r="C597" s="92"/>
      <c r="D597" s="55"/>
      <c r="E597" s="476"/>
      <c r="F597" s="603"/>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5.75" customHeight="1">
      <c r="A598" s="55"/>
      <c r="B598" s="474"/>
      <c r="C598" s="92"/>
      <c r="D598" s="55"/>
      <c r="E598" s="476"/>
      <c r="F598" s="603"/>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5.75" customHeight="1">
      <c r="A599" s="55"/>
      <c r="B599" s="474"/>
      <c r="C599" s="92"/>
      <c r="D599" s="55"/>
      <c r="E599" s="476"/>
      <c r="F599" s="603"/>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5.75" customHeight="1">
      <c r="A600" s="55"/>
      <c r="B600" s="474"/>
      <c r="C600" s="92"/>
      <c r="D600" s="55"/>
      <c r="E600" s="476"/>
      <c r="F600" s="603"/>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5.75" customHeight="1">
      <c r="A601" s="55"/>
      <c r="B601" s="474"/>
      <c r="C601" s="92"/>
      <c r="D601" s="55"/>
      <c r="E601" s="476"/>
      <c r="F601" s="603"/>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5.75" customHeight="1">
      <c r="A602" s="55"/>
      <c r="B602" s="474"/>
      <c r="C602" s="92"/>
      <c r="D602" s="55"/>
      <c r="E602" s="476"/>
      <c r="F602" s="603"/>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5.75" customHeight="1">
      <c r="A603" s="55"/>
      <c r="B603" s="474"/>
      <c r="C603" s="92"/>
      <c r="D603" s="55"/>
      <c r="E603" s="476"/>
      <c r="F603" s="603"/>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5.75" customHeight="1">
      <c r="A604" s="55"/>
      <c r="B604" s="474"/>
      <c r="C604" s="92"/>
      <c r="D604" s="55"/>
      <c r="E604" s="476"/>
      <c r="F604" s="603"/>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5.75" customHeight="1">
      <c r="A605" s="55"/>
      <c r="B605" s="474"/>
      <c r="C605" s="92"/>
      <c r="D605" s="55"/>
      <c r="E605" s="476"/>
      <c r="F605" s="603"/>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5.75" customHeight="1">
      <c r="A606" s="55"/>
      <c r="B606" s="474"/>
      <c r="C606" s="92"/>
      <c r="D606" s="55"/>
      <c r="E606" s="476"/>
      <c r="F606" s="603"/>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5.75" customHeight="1">
      <c r="A607" s="55"/>
      <c r="B607" s="474"/>
      <c r="C607" s="92"/>
      <c r="D607" s="55"/>
      <c r="E607" s="476"/>
      <c r="F607" s="603"/>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5.75" customHeight="1">
      <c r="A608" s="55"/>
      <c r="B608" s="474"/>
      <c r="C608" s="92"/>
      <c r="D608" s="55"/>
      <c r="E608" s="476"/>
      <c r="F608" s="603"/>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5.75" customHeight="1">
      <c r="A609" s="55"/>
      <c r="B609" s="474"/>
      <c r="C609" s="92"/>
      <c r="D609" s="55"/>
      <c r="E609" s="476"/>
      <c r="F609" s="603"/>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5.75" customHeight="1">
      <c r="A610" s="55"/>
      <c r="B610" s="474"/>
      <c r="C610" s="92"/>
      <c r="D610" s="55"/>
      <c r="E610" s="476"/>
      <c r="F610" s="603"/>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5.75" customHeight="1">
      <c r="A611" s="55"/>
      <c r="B611" s="474"/>
      <c r="C611" s="92"/>
      <c r="D611" s="55"/>
      <c r="E611" s="476"/>
      <c r="F611" s="603"/>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5.75" customHeight="1">
      <c r="A612" s="55"/>
      <c r="B612" s="474"/>
      <c r="C612" s="92"/>
      <c r="D612" s="55"/>
      <c r="E612" s="476"/>
      <c r="F612" s="603"/>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5.75" customHeight="1">
      <c r="A613" s="55"/>
      <c r="B613" s="474"/>
      <c r="C613" s="92"/>
      <c r="D613" s="55"/>
      <c r="E613" s="476"/>
      <c r="F613" s="603"/>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5.75" customHeight="1">
      <c r="A614" s="55"/>
      <c r="B614" s="474"/>
      <c r="C614" s="92"/>
      <c r="D614" s="55"/>
      <c r="E614" s="476"/>
      <c r="F614" s="603"/>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5.75" customHeight="1">
      <c r="A615" s="55"/>
      <c r="B615" s="474"/>
      <c r="C615" s="92"/>
      <c r="D615" s="55"/>
      <c r="E615" s="476"/>
      <c r="F615" s="603"/>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5.75" customHeight="1">
      <c r="A616" s="55"/>
      <c r="B616" s="474"/>
      <c r="C616" s="92"/>
      <c r="D616" s="55"/>
      <c r="E616" s="476"/>
      <c r="F616" s="603"/>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5.75" customHeight="1">
      <c r="A617" s="55"/>
      <c r="B617" s="474"/>
      <c r="C617" s="92"/>
      <c r="D617" s="55"/>
      <c r="E617" s="476"/>
      <c r="F617" s="603"/>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5.75" customHeight="1">
      <c r="A618" s="55"/>
      <c r="B618" s="474"/>
      <c r="C618" s="92"/>
      <c r="D618" s="55"/>
      <c r="E618" s="476"/>
      <c r="F618" s="603"/>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5.75" customHeight="1">
      <c r="A619" s="55"/>
      <c r="B619" s="474"/>
      <c r="C619" s="92"/>
      <c r="D619" s="55"/>
      <c r="E619" s="476"/>
      <c r="F619" s="603"/>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5.75" customHeight="1">
      <c r="A620" s="55"/>
      <c r="B620" s="474"/>
      <c r="C620" s="92"/>
      <c r="D620" s="55"/>
      <c r="E620" s="476"/>
      <c r="F620" s="603"/>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5.75" customHeight="1">
      <c r="A621" s="55"/>
      <c r="B621" s="474"/>
      <c r="C621" s="92"/>
      <c r="D621" s="55"/>
      <c r="E621" s="476"/>
      <c r="F621" s="603"/>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5.75" customHeight="1">
      <c r="A622" s="55"/>
      <c r="B622" s="474"/>
      <c r="C622" s="92"/>
      <c r="D622" s="55"/>
      <c r="E622" s="476"/>
      <c r="F622" s="603"/>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5.75" customHeight="1">
      <c r="A623" s="55"/>
      <c r="B623" s="474"/>
      <c r="C623" s="92"/>
      <c r="D623" s="55"/>
      <c r="E623" s="476"/>
      <c r="F623" s="603"/>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5.75" customHeight="1">
      <c r="A624" s="55"/>
      <c r="B624" s="474"/>
      <c r="C624" s="92"/>
      <c r="D624" s="55"/>
      <c r="E624" s="476"/>
      <c r="F624" s="603"/>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5.75" customHeight="1">
      <c r="A625" s="55"/>
      <c r="B625" s="474"/>
      <c r="C625" s="92"/>
      <c r="D625" s="55"/>
      <c r="E625" s="476"/>
      <c r="F625" s="603"/>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5.75" customHeight="1">
      <c r="A626" s="55"/>
      <c r="B626" s="474"/>
      <c r="C626" s="92"/>
      <c r="D626" s="55"/>
      <c r="E626" s="476"/>
      <c r="F626" s="603"/>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5.75" customHeight="1">
      <c r="A627" s="55"/>
      <c r="B627" s="474"/>
      <c r="C627" s="92"/>
      <c r="D627" s="55"/>
      <c r="E627" s="476"/>
      <c r="F627" s="603"/>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5.75" customHeight="1">
      <c r="A628" s="55"/>
      <c r="B628" s="474"/>
      <c r="C628" s="92"/>
      <c r="D628" s="55"/>
      <c r="E628" s="476"/>
      <c r="F628" s="603"/>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5.75" customHeight="1">
      <c r="A629" s="55"/>
      <c r="B629" s="474"/>
      <c r="C629" s="92"/>
      <c r="D629" s="55"/>
      <c r="E629" s="476"/>
      <c r="F629" s="603"/>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5.75" customHeight="1">
      <c r="A630" s="55"/>
      <c r="B630" s="474"/>
      <c r="C630" s="92"/>
      <c r="D630" s="55"/>
      <c r="E630" s="476"/>
      <c r="F630" s="603"/>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5.75" customHeight="1">
      <c r="A631" s="55"/>
      <c r="B631" s="474"/>
      <c r="C631" s="92"/>
      <c r="D631" s="55"/>
      <c r="E631" s="476"/>
      <c r="F631" s="603"/>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5.75" customHeight="1">
      <c r="A632" s="55"/>
      <c r="B632" s="474"/>
      <c r="C632" s="92"/>
      <c r="D632" s="55"/>
      <c r="E632" s="476"/>
      <c r="F632" s="603"/>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5.75" customHeight="1">
      <c r="A633" s="55"/>
      <c r="B633" s="474"/>
      <c r="C633" s="92"/>
      <c r="D633" s="55"/>
      <c r="E633" s="476"/>
      <c r="F633" s="603"/>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5.75" customHeight="1">
      <c r="A634" s="55"/>
      <c r="B634" s="474"/>
      <c r="C634" s="92"/>
      <c r="D634" s="55"/>
      <c r="E634" s="476"/>
      <c r="F634" s="603"/>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5.75" customHeight="1">
      <c r="A635" s="55"/>
      <c r="B635" s="474"/>
      <c r="C635" s="92"/>
      <c r="D635" s="55"/>
      <c r="E635" s="476"/>
      <c r="F635" s="603"/>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5.75" customHeight="1">
      <c r="A636" s="55"/>
      <c r="B636" s="474"/>
      <c r="C636" s="92"/>
      <c r="D636" s="55"/>
      <c r="E636" s="476"/>
      <c r="F636" s="603"/>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5.75" customHeight="1">
      <c r="A637" s="55"/>
      <c r="B637" s="474"/>
      <c r="C637" s="92"/>
      <c r="D637" s="55"/>
      <c r="E637" s="476"/>
      <c r="F637" s="603"/>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5.75" customHeight="1">
      <c r="A638" s="55"/>
      <c r="B638" s="474"/>
      <c r="C638" s="92"/>
      <c r="D638" s="55"/>
      <c r="E638" s="476"/>
      <c r="F638" s="603"/>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5.75" customHeight="1">
      <c r="A639" s="55"/>
      <c r="B639" s="474"/>
      <c r="C639" s="92"/>
      <c r="D639" s="55"/>
      <c r="E639" s="476"/>
      <c r="F639" s="603"/>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5.75" customHeight="1">
      <c r="A640" s="55"/>
      <c r="B640" s="474"/>
      <c r="C640" s="92"/>
      <c r="D640" s="55"/>
      <c r="E640" s="476"/>
      <c r="F640" s="603"/>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5.75" customHeight="1">
      <c r="A641" s="55"/>
      <c r="B641" s="474"/>
      <c r="C641" s="92"/>
      <c r="D641" s="55"/>
      <c r="E641" s="476"/>
      <c r="F641" s="603"/>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5.75" customHeight="1">
      <c r="A642" s="55"/>
      <c r="B642" s="474"/>
      <c r="C642" s="92"/>
      <c r="D642" s="55"/>
      <c r="E642" s="476"/>
      <c r="F642" s="603"/>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5.75" customHeight="1">
      <c r="A643" s="55"/>
      <c r="B643" s="474"/>
      <c r="C643" s="92"/>
      <c r="D643" s="55"/>
      <c r="E643" s="476"/>
      <c r="F643" s="603"/>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5.75" customHeight="1">
      <c r="A644" s="55"/>
      <c r="B644" s="474"/>
      <c r="C644" s="92"/>
      <c r="D644" s="55"/>
      <c r="E644" s="476"/>
      <c r="F644" s="603"/>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5.75" customHeight="1">
      <c r="A645" s="55"/>
      <c r="B645" s="474"/>
      <c r="C645" s="92"/>
      <c r="D645" s="55"/>
      <c r="E645" s="476"/>
      <c r="F645" s="603"/>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5.75" customHeight="1">
      <c r="A646" s="55"/>
      <c r="B646" s="474"/>
      <c r="C646" s="92"/>
      <c r="D646" s="55"/>
      <c r="E646" s="476"/>
      <c r="F646" s="603"/>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5.75" customHeight="1">
      <c r="A647" s="55"/>
      <c r="B647" s="474"/>
      <c r="C647" s="92"/>
      <c r="D647" s="55"/>
      <c r="E647" s="476"/>
      <c r="F647" s="603"/>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5.75" customHeight="1">
      <c r="A648" s="55"/>
      <c r="B648" s="474"/>
      <c r="C648" s="92"/>
      <c r="D648" s="55"/>
      <c r="E648" s="476"/>
      <c r="F648" s="603"/>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5.75" customHeight="1">
      <c r="A649" s="55"/>
      <c r="B649" s="474"/>
      <c r="C649" s="92"/>
      <c r="D649" s="55"/>
      <c r="E649" s="476"/>
      <c r="F649" s="603"/>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5.75" customHeight="1">
      <c r="A650" s="55"/>
      <c r="B650" s="474"/>
      <c r="C650" s="92"/>
      <c r="D650" s="55"/>
      <c r="E650" s="476"/>
      <c r="F650" s="603"/>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5.75" customHeight="1">
      <c r="A651" s="55"/>
      <c r="B651" s="474"/>
      <c r="C651" s="92"/>
      <c r="D651" s="55"/>
      <c r="E651" s="476"/>
      <c r="F651" s="603"/>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5.75" customHeight="1">
      <c r="A652" s="55"/>
      <c r="B652" s="474"/>
      <c r="C652" s="92"/>
      <c r="D652" s="55"/>
      <c r="E652" s="476"/>
      <c r="F652" s="603"/>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5.75" customHeight="1">
      <c r="A653" s="55"/>
      <c r="B653" s="474"/>
      <c r="C653" s="92"/>
      <c r="D653" s="55"/>
      <c r="E653" s="476"/>
      <c r="F653" s="603"/>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5.75" customHeight="1">
      <c r="A654" s="55"/>
      <c r="B654" s="474"/>
      <c r="C654" s="92"/>
      <c r="D654" s="55"/>
      <c r="E654" s="476"/>
      <c r="F654" s="603"/>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5.75" customHeight="1">
      <c r="A655" s="55"/>
      <c r="B655" s="474"/>
      <c r="C655" s="92"/>
      <c r="D655" s="55"/>
      <c r="E655" s="476"/>
      <c r="F655" s="603"/>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5.75" customHeight="1">
      <c r="A656" s="55"/>
      <c r="B656" s="474"/>
      <c r="C656" s="92"/>
      <c r="D656" s="55"/>
      <c r="E656" s="476"/>
      <c r="F656" s="603"/>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5.75" customHeight="1">
      <c r="A657" s="55"/>
      <c r="B657" s="474"/>
      <c r="C657" s="92"/>
      <c r="D657" s="55"/>
      <c r="E657" s="476"/>
      <c r="F657" s="603"/>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5.75" customHeight="1">
      <c r="A658" s="55"/>
      <c r="B658" s="474"/>
      <c r="C658" s="92"/>
      <c r="D658" s="55"/>
      <c r="E658" s="476"/>
      <c r="F658" s="603"/>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5.75" customHeight="1">
      <c r="A659" s="55"/>
      <c r="B659" s="474"/>
      <c r="C659" s="92"/>
      <c r="D659" s="55"/>
      <c r="E659" s="476"/>
      <c r="F659" s="603"/>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5.75" customHeight="1">
      <c r="A660" s="55"/>
      <c r="B660" s="474"/>
      <c r="C660" s="92"/>
      <c r="D660" s="55"/>
      <c r="E660" s="476"/>
      <c r="F660" s="603"/>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5.75" customHeight="1">
      <c r="A661" s="55"/>
      <c r="B661" s="474"/>
      <c r="C661" s="92"/>
      <c r="D661" s="55"/>
      <c r="E661" s="476"/>
      <c r="F661" s="603"/>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5.75" customHeight="1">
      <c r="A662" s="55"/>
      <c r="B662" s="474"/>
      <c r="C662" s="92"/>
      <c r="D662" s="55"/>
      <c r="E662" s="476"/>
      <c r="F662" s="603"/>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5.75" customHeight="1">
      <c r="A663" s="55"/>
      <c r="B663" s="474"/>
      <c r="C663" s="92"/>
      <c r="D663" s="55"/>
      <c r="E663" s="476"/>
      <c r="F663" s="603"/>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5.75" customHeight="1">
      <c r="A664" s="55"/>
      <c r="B664" s="474"/>
      <c r="C664" s="92"/>
      <c r="D664" s="55"/>
      <c r="E664" s="476"/>
      <c r="F664" s="603"/>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5.75" customHeight="1">
      <c r="A665" s="55"/>
      <c r="B665" s="474"/>
      <c r="C665" s="92"/>
      <c r="D665" s="55"/>
      <c r="E665" s="476"/>
      <c r="F665" s="603"/>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5.75" customHeight="1">
      <c r="A666" s="55"/>
      <c r="B666" s="474"/>
      <c r="C666" s="92"/>
      <c r="D666" s="55"/>
      <c r="E666" s="476"/>
      <c r="F666" s="603"/>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5.75" customHeight="1">
      <c r="A667" s="55"/>
      <c r="B667" s="474"/>
      <c r="C667" s="92"/>
      <c r="D667" s="55"/>
      <c r="E667" s="476"/>
      <c r="F667" s="603"/>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5.75" customHeight="1">
      <c r="A668" s="55"/>
      <c r="B668" s="474"/>
      <c r="C668" s="92"/>
      <c r="D668" s="55"/>
      <c r="E668" s="476"/>
      <c r="F668" s="603"/>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5.75" customHeight="1">
      <c r="A669" s="55"/>
      <c r="B669" s="474"/>
      <c r="C669" s="92"/>
      <c r="D669" s="55"/>
      <c r="E669" s="476"/>
      <c r="F669" s="603"/>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5.75" customHeight="1">
      <c r="A670" s="55"/>
      <c r="B670" s="474"/>
      <c r="C670" s="92"/>
      <c r="D670" s="55"/>
      <c r="E670" s="476"/>
      <c r="F670" s="603"/>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5.75" customHeight="1">
      <c r="A671" s="55"/>
      <c r="B671" s="474"/>
      <c r="C671" s="92"/>
      <c r="D671" s="55"/>
      <c r="E671" s="476"/>
      <c r="F671" s="603"/>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5.75" customHeight="1">
      <c r="A672" s="55"/>
      <c r="B672" s="474"/>
      <c r="C672" s="92"/>
      <c r="D672" s="55"/>
      <c r="E672" s="476"/>
      <c r="F672" s="603"/>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5.75" customHeight="1">
      <c r="A673" s="55"/>
      <c r="B673" s="474"/>
      <c r="C673" s="92"/>
      <c r="D673" s="55"/>
      <c r="E673" s="476"/>
      <c r="F673" s="603"/>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5.75" customHeight="1">
      <c r="A674" s="55"/>
      <c r="B674" s="474"/>
      <c r="C674" s="92"/>
      <c r="D674" s="55"/>
      <c r="E674" s="476"/>
      <c r="F674" s="603"/>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5.75" customHeight="1">
      <c r="A675" s="55"/>
      <c r="B675" s="474"/>
      <c r="C675" s="92"/>
      <c r="D675" s="55"/>
      <c r="E675" s="476"/>
      <c r="F675" s="603"/>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5.75" customHeight="1">
      <c r="A676" s="55"/>
      <c r="B676" s="474"/>
      <c r="C676" s="92"/>
      <c r="D676" s="55"/>
      <c r="E676" s="476"/>
      <c r="F676" s="603"/>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5.75" customHeight="1">
      <c r="A677" s="55"/>
      <c r="B677" s="474"/>
      <c r="C677" s="92"/>
      <c r="D677" s="55"/>
      <c r="E677" s="476"/>
      <c r="F677" s="603"/>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5.75" customHeight="1">
      <c r="A678" s="55"/>
      <c r="B678" s="474"/>
      <c r="C678" s="92"/>
      <c r="D678" s="55"/>
      <c r="E678" s="476"/>
      <c r="F678" s="603"/>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5.75" customHeight="1">
      <c r="A679" s="55"/>
      <c r="B679" s="474"/>
      <c r="C679" s="92"/>
      <c r="D679" s="55"/>
      <c r="E679" s="476"/>
      <c r="F679" s="603"/>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5.75" customHeight="1">
      <c r="A680" s="55"/>
      <c r="B680" s="474"/>
      <c r="C680" s="92"/>
      <c r="D680" s="55"/>
      <c r="E680" s="476"/>
      <c r="F680" s="603"/>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5.75" customHeight="1">
      <c r="A681" s="55"/>
      <c r="B681" s="474"/>
      <c r="C681" s="92"/>
      <c r="D681" s="55"/>
      <c r="E681" s="476"/>
      <c r="F681" s="603"/>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5.75" customHeight="1">
      <c r="A682" s="55"/>
      <c r="B682" s="474"/>
      <c r="C682" s="92"/>
      <c r="D682" s="55"/>
      <c r="E682" s="476"/>
      <c r="F682" s="603"/>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5.75" customHeight="1">
      <c r="A683" s="55"/>
      <c r="B683" s="474"/>
      <c r="C683" s="92"/>
      <c r="D683" s="55"/>
      <c r="E683" s="476"/>
      <c r="F683" s="603"/>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5.75" customHeight="1">
      <c r="A684" s="55"/>
      <c r="B684" s="474"/>
      <c r="C684" s="92"/>
      <c r="D684" s="55"/>
      <c r="E684" s="476"/>
      <c r="F684" s="603"/>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5.75" customHeight="1">
      <c r="A685" s="55"/>
      <c r="B685" s="474"/>
      <c r="C685" s="92"/>
      <c r="D685" s="55"/>
      <c r="E685" s="476"/>
      <c r="F685" s="603"/>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5.75" customHeight="1">
      <c r="A686" s="55"/>
      <c r="B686" s="474"/>
      <c r="C686" s="92"/>
      <c r="D686" s="55"/>
      <c r="E686" s="476"/>
      <c r="F686" s="603"/>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5.75" customHeight="1">
      <c r="A687" s="55"/>
      <c r="B687" s="474"/>
      <c r="C687" s="92"/>
      <c r="D687" s="55"/>
      <c r="E687" s="476"/>
      <c r="F687" s="603"/>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5.75" customHeight="1">
      <c r="A688" s="55"/>
      <c r="B688" s="474"/>
      <c r="C688" s="92"/>
      <c r="D688" s="55"/>
      <c r="E688" s="476"/>
      <c r="F688" s="603"/>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5.75" customHeight="1">
      <c r="A689" s="55"/>
      <c r="B689" s="474"/>
      <c r="C689" s="92"/>
      <c r="D689" s="55"/>
      <c r="E689" s="476"/>
      <c r="F689" s="603"/>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5.75" customHeight="1">
      <c r="A690" s="55"/>
      <c r="B690" s="474"/>
      <c r="C690" s="92"/>
      <c r="D690" s="55"/>
      <c r="E690" s="476"/>
      <c r="F690" s="603"/>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5.75" customHeight="1">
      <c r="A691" s="55"/>
      <c r="B691" s="474"/>
      <c r="C691" s="92"/>
      <c r="D691" s="55"/>
      <c r="E691" s="476"/>
      <c r="F691" s="603"/>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5.75" customHeight="1">
      <c r="A692" s="55"/>
      <c r="B692" s="474"/>
      <c r="C692" s="92"/>
      <c r="D692" s="55"/>
      <c r="E692" s="476"/>
      <c r="F692" s="603"/>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5.75" customHeight="1">
      <c r="A693" s="55"/>
      <c r="B693" s="474"/>
      <c r="C693" s="92"/>
      <c r="D693" s="55"/>
      <c r="E693" s="476"/>
      <c r="F693" s="603"/>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5.75" customHeight="1">
      <c r="A694" s="55"/>
      <c r="B694" s="474"/>
      <c r="C694" s="92"/>
      <c r="D694" s="55"/>
      <c r="E694" s="476"/>
      <c r="F694" s="603"/>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5.75" customHeight="1">
      <c r="A695" s="55"/>
      <c r="B695" s="474"/>
      <c r="C695" s="92"/>
      <c r="D695" s="55"/>
      <c r="E695" s="476"/>
      <c r="F695" s="603"/>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5.75" customHeight="1">
      <c r="A696" s="55"/>
      <c r="B696" s="474"/>
      <c r="C696" s="92"/>
      <c r="D696" s="55"/>
      <c r="E696" s="476"/>
      <c r="F696" s="603"/>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5.75" customHeight="1">
      <c r="A697" s="55"/>
      <c r="B697" s="474"/>
      <c r="C697" s="92"/>
      <c r="D697" s="55"/>
      <c r="E697" s="476"/>
      <c r="F697" s="603"/>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5.75" customHeight="1">
      <c r="A698" s="55"/>
      <c r="B698" s="474"/>
      <c r="C698" s="92"/>
      <c r="D698" s="55"/>
      <c r="E698" s="476"/>
      <c r="F698" s="603"/>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5.75" customHeight="1">
      <c r="A699" s="55"/>
      <c r="B699" s="474"/>
      <c r="C699" s="92"/>
      <c r="D699" s="55"/>
      <c r="E699" s="476"/>
      <c r="F699" s="603"/>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5.75" customHeight="1">
      <c r="A700" s="55"/>
      <c r="B700" s="474"/>
      <c r="C700" s="92"/>
      <c r="D700" s="55"/>
      <c r="E700" s="476"/>
      <c r="F700" s="603"/>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5.75" customHeight="1">
      <c r="A701" s="55"/>
      <c r="B701" s="474"/>
      <c r="C701" s="92"/>
      <c r="D701" s="55"/>
      <c r="E701" s="476"/>
      <c r="F701" s="603"/>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5.75" customHeight="1">
      <c r="A702" s="55"/>
      <c r="B702" s="474"/>
      <c r="C702" s="92"/>
      <c r="D702" s="55"/>
      <c r="E702" s="476"/>
      <c r="F702" s="603"/>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5.75" customHeight="1">
      <c r="A703" s="55"/>
      <c r="B703" s="474"/>
      <c r="C703" s="92"/>
      <c r="D703" s="55"/>
      <c r="E703" s="476"/>
      <c r="F703" s="603"/>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5.75" customHeight="1">
      <c r="A704" s="55"/>
      <c r="B704" s="474"/>
      <c r="C704" s="92"/>
      <c r="D704" s="55"/>
      <c r="E704" s="476"/>
      <c r="F704" s="603"/>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5.75" customHeight="1">
      <c r="A705" s="55"/>
      <c r="B705" s="474"/>
      <c r="C705" s="92"/>
      <c r="D705" s="55"/>
      <c r="E705" s="476"/>
      <c r="F705" s="603"/>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5.75" customHeight="1">
      <c r="A706" s="55"/>
      <c r="B706" s="474"/>
      <c r="C706" s="92"/>
      <c r="D706" s="55"/>
      <c r="E706" s="476"/>
      <c r="F706" s="603"/>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5.75" customHeight="1">
      <c r="A707" s="55"/>
      <c r="B707" s="474"/>
      <c r="C707" s="92"/>
      <c r="D707" s="55"/>
      <c r="E707" s="476"/>
      <c r="F707" s="603"/>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5.75" customHeight="1">
      <c r="A708" s="55"/>
      <c r="B708" s="474"/>
      <c r="C708" s="92"/>
      <c r="D708" s="55"/>
      <c r="E708" s="476"/>
      <c r="F708" s="603"/>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5.75" customHeight="1">
      <c r="A709" s="55"/>
      <c r="B709" s="474"/>
      <c r="C709" s="92"/>
      <c r="D709" s="55"/>
      <c r="E709" s="476"/>
      <c r="F709" s="603"/>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5.75" customHeight="1">
      <c r="A710" s="55"/>
      <c r="B710" s="474"/>
      <c r="C710" s="92"/>
      <c r="D710" s="55"/>
      <c r="E710" s="476"/>
      <c r="F710" s="603"/>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5.75" customHeight="1">
      <c r="A711" s="55"/>
      <c r="B711" s="474"/>
      <c r="C711" s="92"/>
      <c r="D711" s="55"/>
      <c r="E711" s="476"/>
      <c r="F711" s="603"/>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5.75" customHeight="1">
      <c r="A712" s="55"/>
      <c r="B712" s="474"/>
      <c r="C712" s="92"/>
      <c r="D712" s="55"/>
      <c r="E712" s="476"/>
      <c r="F712" s="603"/>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5.75" customHeight="1">
      <c r="A713" s="55"/>
      <c r="B713" s="474"/>
      <c r="C713" s="92"/>
      <c r="D713" s="55"/>
      <c r="E713" s="476"/>
      <c r="F713" s="603"/>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5.75" customHeight="1">
      <c r="A714" s="55"/>
      <c r="B714" s="474"/>
      <c r="C714" s="92"/>
      <c r="D714" s="55"/>
      <c r="E714" s="476"/>
      <c r="F714" s="603"/>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5.75" customHeight="1">
      <c r="A715" s="55"/>
      <c r="B715" s="474"/>
      <c r="C715" s="92"/>
      <c r="D715" s="55"/>
      <c r="E715" s="476"/>
      <c r="F715" s="603"/>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5.75" customHeight="1">
      <c r="A716" s="55"/>
      <c r="B716" s="474"/>
      <c r="C716" s="92"/>
      <c r="D716" s="55"/>
      <c r="E716" s="476"/>
      <c r="F716" s="603"/>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5.75" customHeight="1">
      <c r="A717" s="55"/>
      <c r="B717" s="474"/>
      <c r="C717" s="92"/>
      <c r="D717" s="55"/>
      <c r="E717" s="476"/>
      <c r="F717" s="603"/>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5.75" customHeight="1">
      <c r="A718" s="55"/>
      <c r="B718" s="474"/>
      <c r="C718" s="92"/>
      <c r="D718" s="55"/>
      <c r="E718" s="476"/>
      <c r="F718" s="603"/>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5.75" customHeight="1">
      <c r="A719" s="55"/>
      <c r="B719" s="474"/>
      <c r="C719" s="92"/>
      <c r="D719" s="55"/>
      <c r="E719" s="476"/>
      <c r="F719" s="603"/>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5.75" customHeight="1">
      <c r="A720" s="55"/>
      <c r="B720" s="474"/>
      <c r="C720" s="92"/>
      <c r="D720" s="55"/>
      <c r="E720" s="476"/>
      <c r="F720" s="603"/>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5.75" customHeight="1">
      <c r="A721" s="55"/>
      <c r="B721" s="474"/>
      <c r="C721" s="92"/>
      <c r="D721" s="55"/>
      <c r="E721" s="476"/>
      <c r="F721" s="603"/>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5.75" customHeight="1">
      <c r="A722" s="55"/>
      <c r="B722" s="474"/>
      <c r="C722" s="92"/>
      <c r="D722" s="55"/>
      <c r="E722" s="476"/>
      <c r="F722" s="603"/>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5.75" customHeight="1">
      <c r="A723" s="55"/>
      <c r="B723" s="474"/>
      <c r="C723" s="92"/>
      <c r="D723" s="55"/>
      <c r="E723" s="476"/>
      <c r="F723" s="603"/>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5.75" customHeight="1">
      <c r="A724" s="55"/>
      <c r="B724" s="474"/>
      <c r="C724" s="92"/>
      <c r="D724" s="55"/>
      <c r="E724" s="476"/>
      <c r="F724" s="603"/>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5.75" customHeight="1">
      <c r="A725" s="55"/>
      <c r="B725" s="474"/>
      <c r="C725" s="92"/>
      <c r="D725" s="55"/>
      <c r="E725" s="476"/>
      <c r="F725" s="603"/>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5.75" customHeight="1">
      <c r="A726" s="55"/>
      <c r="B726" s="474"/>
      <c r="C726" s="92"/>
      <c r="D726" s="55"/>
      <c r="E726" s="476"/>
      <c r="F726" s="603"/>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5.75" customHeight="1">
      <c r="A727" s="55"/>
      <c r="B727" s="474"/>
      <c r="C727" s="92"/>
      <c r="D727" s="55"/>
      <c r="E727" s="476"/>
      <c r="F727" s="603"/>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5.75" customHeight="1">
      <c r="A728" s="55"/>
      <c r="B728" s="474"/>
      <c r="C728" s="92"/>
      <c r="D728" s="55"/>
      <c r="E728" s="476"/>
      <c r="F728" s="603"/>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5.75" customHeight="1">
      <c r="A729" s="55"/>
      <c r="B729" s="474"/>
      <c r="C729" s="92"/>
      <c r="D729" s="55"/>
      <c r="E729" s="476"/>
      <c r="F729" s="603"/>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5.75" customHeight="1">
      <c r="A730" s="55"/>
      <c r="B730" s="474"/>
      <c r="C730" s="92"/>
      <c r="D730" s="55"/>
      <c r="E730" s="476"/>
      <c r="F730" s="603"/>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5.75" customHeight="1">
      <c r="A731" s="55"/>
      <c r="B731" s="474"/>
      <c r="C731" s="92"/>
      <c r="D731" s="55"/>
      <c r="E731" s="476"/>
      <c r="F731" s="603"/>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5.75" customHeight="1">
      <c r="A732" s="55"/>
      <c r="B732" s="474"/>
      <c r="C732" s="92"/>
      <c r="D732" s="55"/>
      <c r="E732" s="476"/>
      <c r="F732" s="603"/>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5.75" customHeight="1">
      <c r="A733" s="55"/>
      <c r="B733" s="474"/>
      <c r="C733" s="92"/>
      <c r="D733" s="55"/>
      <c r="E733" s="476"/>
      <c r="F733" s="603"/>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5.75" customHeight="1">
      <c r="A734" s="55"/>
      <c r="B734" s="474"/>
      <c r="C734" s="92"/>
      <c r="D734" s="55"/>
      <c r="E734" s="476"/>
      <c r="F734" s="603"/>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5.75" customHeight="1">
      <c r="A735" s="55"/>
      <c r="B735" s="474"/>
      <c r="C735" s="92"/>
      <c r="D735" s="55"/>
      <c r="E735" s="476"/>
      <c r="F735" s="603"/>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5.75" customHeight="1">
      <c r="A736" s="55"/>
      <c r="B736" s="474"/>
      <c r="C736" s="92"/>
      <c r="D736" s="55"/>
      <c r="E736" s="476"/>
      <c r="F736" s="603"/>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5.75" customHeight="1">
      <c r="A737" s="55"/>
      <c r="B737" s="474"/>
      <c r="C737" s="92"/>
      <c r="D737" s="55"/>
      <c r="E737" s="476"/>
      <c r="F737" s="603"/>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5.75" customHeight="1">
      <c r="A738" s="55"/>
      <c r="B738" s="474"/>
      <c r="C738" s="92"/>
      <c r="D738" s="55"/>
      <c r="E738" s="476"/>
      <c r="F738" s="603"/>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5.75" customHeight="1">
      <c r="A739" s="55"/>
      <c r="B739" s="474"/>
      <c r="C739" s="92"/>
      <c r="D739" s="55"/>
      <c r="E739" s="476"/>
      <c r="F739" s="603"/>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5.75" customHeight="1">
      <c r="A740" s="55"/>
      <c r="B740" s="474"/>
      <c r="C740" s="92"/>
      <c r="D740" s="55"/>
      <c r="E740" s="476"/>
      <c r="F740" s="603"/>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5.75" customHeight="1">
      <c r="A741" s="55"/>
      <c r="B741" s="474"/>
      <c r="C741" s="92"/>
      <c r="D741" s="55"/>
      <c r="E741" s="476"/>
      <c r="F741" s="603"/>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5.75" customHeight="1">
      <c r="A742" s="55"/>
      <c r="B742" s="474"/>
      <c r="C742" s="92"/>
      <c r="D742" s="55"/>
      <c r="E742" s="476"/>
      <c r="F742" s="603"/>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5.75" customHeight="1">
      <c r="A743" s="55"/>
      <c r="B743" s="474"/>
      <c r="C743" s="92"/>
      <c r="D743" s="55"/>
      <c r="E743" s="476"/>
      <c r="F743" s="603"/>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5.75" customHeight="1">
      <c r="A744" s="55"/>
      <c r="B744" s="474"/>
      <c r="C744" s="92"/>
      <c r="D744" s="55"/>
      <c r="E744" s="476"/>
      <c r="F744" s="603"/>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5.75" customHeight="1">
      <c r="A745" s="55"/>
      <c r="B745" s="474"/>
      <c r="C745" s="92"/>
      <c r="D745" s="55"/>
      <c r="E745" s="476"/>
      <c r="F745" s="603"/>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5.75" customHeight="1">
      <c r="A746" s="55"/>
      <c r="B746" s="474"/>
      <c r="C746" s="92"/>
      <c r="D746" s="55"/>
      <c r="E746" s="476"/>
      <c r="F746" s="603"/>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5.75" customHeight="1">
      <c r="A747" s="55"/>
      <c r="B747" s="474"/>
      <c r="C747" s="92"/>
      <c r="D747" s="55"/>
      <c r="E747" s="476"/>
      <c r="F747" s="603"/>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5.75" customHeight="1">
      <c r="A748" s="55"/>
      <c r="B748" s="474"/>
      <c r="C748" s="92"/>
      <c r="D748" s="55"/>
      <c r="E748" s="476"/>
      <c r="F748" s="603"/>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5.75" customHeight="1">
      <c r="A749" s="55"/>
      <c r="B749" s="474"/>
      <c r="C749" s="92"/>
      <c r="D749" s="55"/>
      <c r="E749" s="476"/>
      <c r="F749" s="603"/>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5.75" customHeight="1">
      <c r="A750" s="55"/>
      <c r="B750" s="474"/>
      <c r="C750" s="92"/>
      <c r="D750" s="55"/>
      <c r="E750" s="476"/>
      <c r="F750" s="603"/>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5.75" customHeight="1">
      <c r="A751" s="55"/>
      <c r="B751" s="474"/>
      <c r="C751" s="92"/>
      <c r="D751" s="55"/>
      <c r="E751" s="476"/>
      <c r="F751" s="603"/>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5.75" customHeight="1">
      <c r="A752" s="55"/>
      <c r="B752" s="474"/>
      <c r="C752" s="92"/>
      <c r="D752" s="55"/>
      <c r="E752" s="476"/>
      <c r="F752" s="603"/>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5.75" customHeight="1">
      <c r="A753" s="55"/>
      <c r="B753" s="474"/>
      <c r="C753" s="92"/>
      <c r="D753" s="55"/>
      <c r="E753" s="476"/>
      <c r="F753" s="603"/>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5.75" customHeight="1">
      <c r="A754" s="55"/>
      <c r="B754" s="474"/>
      <c r="C754" s="92"/>
      <c r="D754" s="55"/>
      <c r="E754" s="476"/>
      <c r="F754" s="603"/>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5.75" customHeight="1">
      <c r="A755" s="55"/>
      <c r="B755" s="474"/>
      <c r="C755" s="92"/>
      <c r="D755" s="55"/>
      <c r="E755" s="476"/>
      <c r="F755" s="603"/>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5.75" customHeight="1">
      <c r="A756" s="55"/>
      <c r="B756" s="474"/>
      <c r="C756" s="92"/>
      <c r="D756" s="55"/>
      <c r="E756" s="476"/>
      <c r="F756" s="603"/>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5.75" customHeight="1">
      <c r="A757" s="55"/>
      <c r="B757" s="474"/>
      <c r="C757" s="92"/>
      <c r="D757" s="55"/>
      <c r="E757" s="476"/>
      <c r="F757" s="603"/>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5.75" customHeight="1">
      <c r="A758" s="55"/>
      <c r="B758" s="474"/>
      <c r="C758" s="92"/>
      <c r="D758" s="55"/>
      <c r="E758" s="476"/>
      <c r="F758" s="603"/>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5.75" customHeight="1">
      <c r="A759" s="55"/>
      <c r="B759" s="474"/>
      <c r="C759" s="92"/>
      <c r="D759" s="55"/>
      <c r="E759" s="476"/>
      <c r="F759" s="603"/>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5.75" customHeight="1">
      <c r="A760" s="55"/>
      <c r="B760" s="474"/>
      <c r="C760" s="92"/>
      <c r="D760" s="55"/>
      <c r="E760" s="476"/>
      <c r="F760" s="603"/>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5.75" customHeight="1">
      <c r="A761" s="55"/>
      <c r="B761" s="474"/>
      <c r="C761" s="92"/>
      <c r="D761" s="55"/>
      <c r="E761" s="476"/>
      <c r="F761" s="603"/>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5.75" customHeight="1">
      <c r="A762" s="55"/>
      <c r="B762" s="474"/>
      <c r="C762" s="92"/>
      <c r="D762" s="55"/>
      <c r="E762" s="476"/>
      <c r="F762" s="603"/>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5.75" customHeight="1">
      <c r="A763" s="55"/>
      <c r="B763" s="474"/>
      <c r="C763" s="92"/>
      <c r="D763" s="55"/>
      <c r="E763" s="476"/>
      <c r="F763" s="603"/>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5.75" customHeight="1">
      <c r="A764" s="55"/>
      <c r="B764" s="474"/>
      <c r="C764" s="92"/>
      <c r="D764" s="55"/>
      <c r="E764" s="476"/>
      <c r="F764" s="603"/>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5.75" customHeight="1">
      <c r="A765" s="55"/>
      <c r="B765" s="474"/>
      <c r="C765" s="92"/>
      <c r="D765" s="55"/>
      <c r="E765" s="476"/>
      <c r="F765" s="603"/>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5.75" customHeight="1">
      <c r="A766" s="55"/>
      <c r="B766" s="474"/>
      <c r="C766" s="92"/>
      <c r="D766" s="55"/>
      <c r="E766" s="476"/>
      <c r="F766" s="603"/>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5.75" customHeight="1">
      <c r="A767" s="55"/>
      <c r="B767" s="474"/>
      <c r="C767" s="92"/>
      <c r="D767" s="55"/>
      <c r="E767" s="476"/>
      <c r="F767" s="603"/>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5.75" customHeight="1">
      <c r="A768" s="55"/>
      <c r="B768" s="474"/>
      <c r="C768" s="92"/>
      <c r="D768" s="55"/>
      <c r="E768" s="476"/>
      <c r="F768" s="603"/>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5.75" customHeight="1">
      <c r="A769" s="55"/>
      <c r="B769" s="474"/>
      <c r="C769" s="92"/>
      <c r="D769" s="55"/>
      <c r="E769" s="476"/>
      <c r="F769" s="603"/>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5.75" customHeight="1">
      <c r="A770" s="55"/>
      <c r="B770" s="474"/>
      <c r="C770" s="92"/>
      <c r="D770" s="55"/>
      <c r="E770" s="476"/>
      <c r="F770" s="603"/>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5.75" customHeight="1">
      <c r="A771" s="55"/>
      <c r="B771" s="474"/>
      <c r="C771" s="92"/>
      <c r="D771" s="55"/>
      <c r="E771" s="476"/>
      <c r="F771" s="603"/>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5.75" customHeight="1">
      <c r="A772" s="55"/>
      <c r="B772" s="474"/>
      <c r="C772" s="92"/>
      <c r="D772" s="55"/>
      <c r="E772" s="476"/>
      <c r="F772" s="603"/>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5.75" customHeight="1">
      <c r="A773" s="55"/>
      <c r="B773" s="474"/>
      <c r="C773" s="92"/>
      <c r="D773" s="55"/>
      <c r="E773" s="476"/>
      <c r="F773" s="603"/>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5.75" customHeight="1">
      <c r="A774" s="55"/>
      <c r="B774" s="474"/>
      <c r="C774" s="92"/>
      <c r="D774" s="55"/>
      <c r="E774" s="476"/>
      <c r="F774" s="603"/>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5.75" customHeight="1">
      <c r="A775" s="55"/>
      <c r="B775" s="474"/>
      <c r="C775" s="92"/>
      <c r="D775" s="55"/>
      <c r="E775" s="476"/>
      <c r="F775" s="603"/>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5.75" customHeight="1">
      <c r="A776" s="55"/>
      <c r="B776" s="474"/>
      <c r="C776" s="92"/>
      <c r="D776" s="55"/>
      <c r="E776" s="476"/>
      <c r="F776" s="603"/>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5.75" customHeight="1">
      <c r="A777" s="55"/>
      <c r="B777" s="474"/>
      <c r="C777" s="92"/>
      <c r="D777" s="55"/>
      <c r="E777" s="476"/>
      <c r="F777" s="603"/>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5.75" customHeight="1">
      <c r="A778" s="55"/>
      <c r="B778" s="474"/>
      <c r="C778" s="92"/>
      <c r="D778" s="55"/>
      <c r="E778" s="476"/>
      <c r="F778" s="603"/>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5.75" customHeight="1">
      <c r="A779" s="55"/>
      <c r="B779" s="474"/>
      <c r="C779" s="92"/>
      <c r="D779" s="55"/>
      <c r="E779" s="476"/>
      <c r="F779" s="603"/>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5.75" customHeight="1">
      <c r="A780" s="55"/>
      <c r="B780" s="474"/>
      <c r="C780" s="92"/>
      <c r="D780" s="55"/>
      <c r="E780" s="476"/>
      <c r="F780" s="603"/>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5.75" customHeight="1">
      <c r="A781" s="55"/>
      <c r="B781" s="474"/>
      <c r="C781" s="92"/>
      <c r="D781" s="55"/>
      <c r="E781" s="476"/>
      <c r="F781" s="603"/>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5.75" customHeight="1">
      <c r="A782" s="55"/>
      <c r="B782" s="474"/>
      <c r="C782" s="92"/>
      <c r="D782" s="55"/>
      <c r="E782" s="476"/>
      <c r="F782" s="603"/>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5.75" customHeight="1">
      <c r="A783" s="55"/>
      <c r="B783" s="474"/>
      <c r="C783" s="92"/>
      <c r="D783" s="55"/>
      <c r="E783" s="476"/>
      <c r="F783" s="603"/>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5.75" customHeight="1">
      <c r="A784" s="55"/>
      <c r="B784" s="474"/>
      <c r="C784" s="92"/>
      <c r="D784" s="55"/>
      <c r="E784" s="476"/>
      <c r="F784" s="603"/>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5.75" customHeight="1">
      <c r="A785" s="55"/>
      <c r="B785" s="474"/>
      <c r="C785" s="92"/>
      <c r="D785" s="55"/>
      <c r="E785" s="476"/>
      <c r="F785" s="603"/>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5.75" customHeight="1">
      <c r="A786" s="55"/>
      <c r="B786" s="474"/>
      <c r="C786" s="92"/>
      <c r="D786" s="55"/>
      <c r="E786" s="476"/>
      <c r="F786" s="603"/>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5.75" customHeight="1">
      <c r="A787" s="55"/>
      <c r="B787" s="474"/>
      <c r="C787" s="92"/>
      <c r="D787" s="55"/>
      <c r="E787" s="476"/>
      <c r="F787" s="603"/>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5.75" customHeight="1">
      <c r="A788" s="55"/>
      <c r="B788" s="474"/>
      <c r="C788" s="92"/>
      <c r="D788" s="55"/>
      <c r="E788" s="476"/>
      <c r="F788" s="603"/>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5.75" customHeight="1">
      <c r="A789" s="55"/>
      <c r="B789" s="474"/>
      <c r="C789" s="92"/>
      <c r="D789" s="55"/>
      <c r="E789" s="476"/>
      <c r="F789" s="603"/>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5.75" customHeight="1">
      <c r="A790" s="55"/>
      <c r="B790" s="474"/>
      <c r="C790" s="92"/>
      <c r="D790" s="55"/>
      <c r="E790" s="476"/>
      <c r="F790" s="603"/>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5.75" customHeight="1">
      <c r="A791" s="55"/>
      <c r="B791" s="474"/>
      <c r="C791" s="92"/>
      <c r="D791" s="55"/>
      <c r="E791" s="476"/>
      <c r="F791" s="603"/>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5.75" customHeight="1">
      <c r="A792" s="55"/>
      <c r="B792" s="474"/>
      <c r="C792" s="92"/>
      <c r="D792" s="55"/>
      <c r="E792" s="476"/>
      <c r="F792" s="603"/>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5.75" customHeight="1">
      <c r="A793" s="55"/>
      <c r="B793" s="474"/>
      <c r="C793" s="92"/>
      <c r="D793" s="55"/>
      <c r="E793" s="476"/>
      <c r="F793" s="603"/>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5.75" customHeight="1">
      <c r="A794" s="55"/>
      <c r="B794" s="474"/>
      <c r="C794" s="92"/>
      <c r="D794" s="55"/>
      <c r="E794" s="476"/>
      <c r="F794" s="603"/>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5.75" customHeight="1">
      <c r="A795" s="55"/>
      <c r="B795" s="474"/>
      <c r="C795" s="92"/>
      <c r="D795" s="55"/>
      <c r="E795" s="476"/>
      <c r="F795" s="603"/>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5.75" customHeight="1">
      <c r="A796" s="55"/>
      <c r="B796" s="474"/>
      <c r="C796" s="92"/>
      <c r="D796" s="55"/>
      <c r="E796" s="476"/>
      <c r="F796" s="603"/>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5.75" customHeight="1">
      <c r="A797" s="55"/>
      <c r="B797" s="474"/>
      <c r="C797" s="92"/>
      <c r="D797" s="55"/>
      <c r="E797" s="476"/>
      <c r="F797" s="603"/>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5.75" customHeight="1">
      <c r="A798" s="55"/>
      <c r="B798" s="474"/>
      <c r="C798" s="92"/>
      <c r="D798" s="55"/>
      <c r="E798" s="476"/>
      <c r="F798" s="603"/>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5.75" customHeight="1">
      <c r="A799" s="55"/>
      <c r="B799" s="474"/>
      <c r="C799" s="92"/>
      <c r="D799" s="55"/>
      <c r="E799" s="476"/>
      <c r="F799" s="603"/>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5.75" customHeight="1">
      <c r="A800" s="55"/>
      <c r="B800" s="474"/>
      <c r="C800" s="92"/>
      <c r="D800" s="55"/>
      <c r="E800" s="476"/>
      <c r="F800" s="603"/>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5.75" customHeight="1">
      <c r="A801" s="55"/>
      <c r="B801" s="474"/>
      <c r="C801" s="92"/>
      <c r="D801" s="55"/>
      <c r="E801" s="476"/>
      <c r="F801" s="603"/>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5.75" customHeight="1">
      <c r="A802" s="55"/>
      <c r="B802" s="474"/>
      <c r="C802" s="92"/>
      <c r="D802" s="55"/>
      <c r="E802" s="476"/>
      <c r="F802" s="603"/>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5.75" customHeight="1">
      <c r="A803" s="55"/>
      <c r="B803" s="474"/>
      <c r="C803" s="92"/>
      <c r="D803" s="55"/>
      <c r="E803" s="476"/>
      <c r="F803" s="603"/>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5.75" customHeight="1">
      <c r="A804" s="55"/>
      <c r="B804" s="474"/>
      <c r="C804" s="92"/>
      <c r="D804" s="55"/>
      <c r="E804" s="476"/>
      <c r="F804" s="603"/>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5.75" customHeight="1">
      <c r="A805" s="55"/>
      <c r="B805" s="474"/>
      <c r="C805" s="92"/>
      <c r="D805" s="55"/>
      <c r="E805" s="476"/>
      <c r="F805" s="603"/>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5.75" customHeight="1">
      <c r="A806" s="55"/>
      <c r="B806" s="474"/>
      <c r="C806" s="92"/>
      <c r="D806" s="55"/>
      <c r="E806" s="476"/>
      <c r="F806" s="603"/>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5.75" customHeight="1">
      <c r="A807" s="55"/>
      <c r="B807" s="474"/>
      <c r="C807" s="92"/>
      <c r="D807" s="55"/>
      <c r="E807" s="476"/>
      <c r="F807" s="603"/>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5.75" customHeight="1">
      <c r="A808" s="55"/>
      <c r="B808" s="474"/>
      <c r="C808" s="92"/>
      <c r="D808" s="55"/>
      <c r="E808" s="476"/>
      <c r="F808" s="603"/>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5.75" customHeight="1">
      <c r="A809" s="55"/>
      <c r="B809" s="474"/>
      <c r="C809" s="92"/>
      <c r="D809" s="55"/>
      <c r="E809" s="476"/>
      <c r="F809" s="603"/>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5.75" customHeight="1">
      <c r="A810" s="55"/>
      <c r="B810" s="474"/>
      <c r="C810" s="92"/>
      <c r="D810" s="55"/>
      <c r="E810" s="476"/>
      <c r="F810" s="603"/>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5.75" customHeight="1">
      <c r="A811" s="55"/>
      <c r="B811" s="474"/>
      <c r="C811" s="92"/>
      <c r="D811" s="55"/>
      <c r="E811" s="476"/>
      <c r="F811" s="603"/>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5.75" customHeight="1">
      <c r="A812" s="55"/>
      <c r="B812" s="474"/>
      <c r="C812" s="92"/>
      <c r="D812" s="55"/>
      <c r="E812" s="476"/>
      <c r="F812" s="603"/>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5.75" customHeight="1">
      <c r="A813" s="55"/>
      <c r="B813" s="474"/>
      <c r="C813" s="92"/>
      <c r="D813" s="55"/>
      <c r="E813" s="476"/>
      <c r="F813" s="603"/>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5.75" customHeight="1">
      <c r="A814" s="55"/>
      <c r="B814" s="474"/>
      <c r="C814" s="92"/>
      <c r="D814" s="55"/>
      <c r="E814" s="476"/>
      <c r="F814" s="603"/>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5.75" customHeight="1">
      <c r="A815" s="55"/>
      <c r="B815" s="474"/>
      <c r="C815" s="92"/>
      <c r="D815" s="55"/>
      <c r="E815" s="476"/>
      <c r="F815" s="603"/>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5.75" customHeight="1">
      <c r="A816" s="55"/>
      <c r="B816" s="474"/>
      <c r="C816" s="92"/>
      <c r="D816" s="55"/>
      <c r="E816" s="476"/>
      <c r="F816" s="603"/>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5.75" customHeight="1">
      <c r="A817" s="55"/>
      <c r="B817" s="474"/>
      <c r="C817" s="92"/>
      <c r="D817" s="55"/>
      <c r="E817" s="476"/>
      <c r="F817" s="603"/>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5.75" customHeight="1">
      <c r="A818" s="55"/>
      <c r="B818" s="474"/>
      <c r="C818" s="92"/>
      <c r="D818" s="55"/>
      <c r="E818" s="476"/>
      <c r="F818" s="603"/>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5.75" customHeight="1">
      <c r="A819" s="55"/>
      <c r="B819" s="474"/>
      <c r="C819" s="92"/>
      <c r="D819" s="55"/>
      <c r="E819" s="476"/>
      <c r="F819" s="603"/>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5.75" customHeight="1">
      <c r="A820" s="55"/>
      <c r="B820" s="474"/>
      <c r="C820" s="92"/>
      <c r="D820" s="55"/>
      <c r="E820" s="476"/>
      <c r="F820" s="603"/>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5.75" customHeight="1">
      <c r="A821" s="55"/>
      <c r="B821" s="474"/>
      <c r="C821" s="92"/>
      <c r="D821" s="55"/>
      <c r="E821" s="476"/>
      <c r="F821" s="603"/>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5.75" customHeight="1">
      <c r="A822" s="55"/>
      <c r="B822" s="474"/>
      <c r="C822" s="92"/>
      <c r="D822" s="55"/>
      <c r="E822" s="476"/>
      <c r="F822" s="603"/>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5.75" customHeight="1">
      <c r="A823" s="55"/>
      <c r="B823" s="474"/>
      <c r="C823" s="92"/>
      <c r="D823" s="55"/>
      <c r="E823" s="476"/>
      <c r="F823" s="603"/>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5.75" customHeight="1">
      <c r="A824" s="55"/>
      <c r="B824" s="474"/>
      <c r="C824" s="92"/>
      <c r="D824" s="55"/>
      <c r="E824" s="476"/>
      <c r="F824" s="603"/>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5.75" customHeight="1">
      <c r="A825" s="55"/>
      <c r="B825" s="474"/>
      <c r="C825" s="92"/>
      <c r="D825" s="55"/>
      <c r="E825" s="476"/>
      <c r="F825" s="603"/>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5.75" customHeight="1">
      <c r="A826" s="55"/>
      <c r="B826" s="474"/>
      <c r="C826" s="92"/>
      <c r="D826" s="55"/>
      <c r="E826" s="476"/>
      <c r="F826" s="603"/>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5.75" customHeight="1">
      <c r="A827" s="55"/>
      <c r="B827" s="474"/>
      <c r="C827" s="92"/>
      <c r="D827" s="55"/>
      <c r="E827" s="476"/>
      <c r="F827" s="603"/>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5.75" customHeight="1">
      <c r="A828" s="55"/>
      <c r="B828" s="474"/>
      <c r="C828" s="92"/>
      <c r="D828" s="55"/>
      <c r="E828" s="476"/>
      <c r="F828" s="603"/>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5.75" customHeight="1">
      <c r="A829" s="55"/>
      <c r="B829" s="474"/>
      <c r="C829" s="92"/>
      <c r="D829" s="55"/>
      <c r="E829" s="476"/>
      <c r="F829" s="603"/>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5.75" customHeight="1">
      <c r="A830" s="55"/>
      <c r="B830" s="474"/>
      <c r="C830" s="92"/>
      <c r="D830" s="55"/>
      <c r="E830" s="476"/>
      <c r="F830" s="603"/>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5.75" customHeight="1">
      <c r="A831" s="55"/>
      <c r="B831" s="474"/>
      <c r="C831" s="92"/>
      <c r="D831" s="55"/>
      <c r="E831" s="476"/>
      <c r="F831" s="603"/>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5.75" customHeight="1">
      <c r="A832" s="55"/>
      <c r="B832" s="474"/>
      <c r="C832" s="92"/>
      <c r="D832" s="55"/>
      <c r="E832" s="476"/>
      <c r="F832" s="603"/>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5.75" customHeight="1">
      <c r="A833" s="55"/>
      <c r="B833" s="474"/>
      <c r="C833" s="92"/>
      <c r="D833" s="55"/>
      <c r="E833" s="476"/>
      <c r="F833" s="603"/>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5.75" customHeight="1">
      <c r="A834" s="55"/>
      <c r="B834" s="474"/>
      <c r="C834" s="92"/>
      <c r="D834" s="55"/>
      <c r="E834" s="476"/>
      <c r="F834" s="603"/>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5.75" customHeight="1">
      <c r="A835" s="55"/>
      <c r="B835" s="474"/>
      <c r="C835" s="92"/>
      <c r="D835" s="55"/>
      <c r="E835" s="476"/>
      <c r="F835" s="603"/>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5.75" customHeight="1">
      <c r="A836" s="55"/>
      <c r="B836" s="474"/>
      <c r="C836" s="92"/>
      <c r="D836" s="55"/>
      <c r="E836" s="476"/>
      <c r="F836" s="603"/>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5.75" customHeight="1">
      <c r="A837" s="55"/>
      <c r="B837" s="474"/>
      <c r="C837" s="92"/>
      <c r="D837" s="55"/>
      <c r="E837" s="476"/>
      <c r="F837" s="603"/>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5.75" customHeight="1">
      <c r="A838" s="55"/>
      <c r="B838" s="474"/>
      <c r="C838" s="92"/>
      <c r="D838" s="55"/>
      <c r="E838" s="476"/>
      <c r="F838" s="603"/>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5.75" customHeight="1">
      <c r="A839" s="55"/>
      <c r="B839" s="474"/>
      <c r="C839" s="92"/>
      <c r="D839" s="55"/>
      <c r="E839" s="476"/>
      <c r="F839" s="603"/>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5.75" customHeight="1">
      <c r="A840" s="55"/>
      <c r="B840" s="474"/>
      <c r="C840" s="92"/>
      <c r="D840" s="55"/>
      <c r="E840" s="476"/>
      <c r="F840" s="603"/>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5.75" customHeight="1">
      <c r="A841" s="55"/>
      <c r="B841" s="474"/>
      <c r="C841" s="92"/>
      <c r="D841" s="55"/>
      <c r="E841" s="476"/>
      <c r="F841" s="603"/>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5.75" customHeight="1">
      <c r="A842" s="55"/>
      <c r="B842" s="474"/>
      <c r="C842" s="92"/>
      <c r="D842" s="55"/>
      <c r="E842" s="476"/>
      <c r="F842" s="603"/>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5.75" customHeight="1">
      <c r="A843" s="55"/>
      <c r="B843" s="474"/>
      <c r="C843" s="92"/>
      <c r="D843" s="55"/>
      <c r="E843" s="476"/>
      <c r="F843" s="603"/>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5.75" customHeight="1">
      <c r="A844" s="55"/>
      <c r="B844" s="474"/>
      <c r="C844" s="92"/>
      <c r="D844" s="55"/>
      <c r="E844" s="476"/>
      <c r="F844" s="603"/>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5.75" customHeight="1">
      <c r="A845" s="55"/>
      <c r="B845" s="474"/>
      <c r="C845" s="92"/>
      <c r="D845" s="55"/>
      <c r="E845" s="476"/>
      <c r="F845" s="603"/>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5.75" customHeight="1">
      <c r="A846" s="55"/>
      <c r="B846" s="474"/>
      <c r="C846" s="92"/>
      <c r="D846" s="55"/>
      <c r="E846" s="476"/>
      <c r="F846" s="603"/>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5.75" customHeight="1">
      <c r="A847" s="55"/>
      <c r="B847" s="474"/>
      <c r="C847" s="92"/>
      <c r="D847" s="55"/>
      <c r="E847" s="476"/>
      <c r="F847" s="603"/>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5.75" customHeight="1">
      <c r="A848" s="55"/>
      <c r="B848" s="474"/>
      <c r="C848" s="92"/>
      <c r="D848" s="55"/>
      <c r="E848" s="476"/>
      <c r="F848" s="603"/>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5.75" customHeight="1">
      <c r="A849" s="55"/>
      <c r="B849" s="474"/>
      <c r="C849" s="92"/>
      <c r="D849" s="55"/>
      <c r="E849" s="476"/>
      <c r="F849" s="603"/>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5.75" customHeight="1">
      <c r="A850" s="55"/>
      <c r="B850" s="474"/>
      <c r="C850" s="92"/>
      <c r="D850" s="55"/>
      <c r="E850" s="476"/>
      <c r="F850" s="603"/>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5.75" customHeight="1">
      <c r="A851" s="55"/>
      <c r="B851" s="474"/>
      <c r="C851" s="92"/>
      <c r="D851" s="55"/>
      <c r="E851" s="476"/>
      <c r="F851" s="603"/>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5.75" customHeight="1">
      <c r="A852" s="55"/>
      <c r="B852" s="474"/>
      <c r="C852" s="92"/>
      <c r="D852" s="55"/>
      <c r="E852" s="476"/>
      <c r="F852" s="603"/>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5.75" customHeight="1">
      <c r="A853" s="55"/>
      <c r="B853" s="474"/>
      <c r="C853" s="92"/>
      <c r="D853" s="55"/>
      <c r="E853" s="476"/>
      <c r="F853" s="603"/>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5.75" customHeight="1">
      <c r="A854" s="55"/>
      <c r="B854" s="474"/>
      <c r="C854" s="92"/>
      <c r="D854" s="55"/>
      <c r="E854" s="476"/>
      <c r="F854" s="603"/>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5.75" customHeight="1">
      <c r="A855" s="55"/>
      <c r="B855" s="474"/>
      <c r="C855" s="92"/>
      <c r="D855" s="55"/>
      <c r="E855" s="476"/>
      <c r="F855" s="603"/>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5.75" customHeight="1">
      <c r="A856" s="55"/>
      <c r="B856" s="474"/>
      <c r="C856" s="92"/>
      <c r="D856" s="55"/>
      <c r="E856" s="476"/>
      <c r="F856" s="603"/>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5.75" customHeight="1">
      <c r="A857" s="55"/>
      <c r="B857" s="474"/>
      <c r="C857" s="92"/>
      <c r="D857" s="55"/>
      <c r="E857" s="476"/>
      <c r="F857" s="603"/>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5.75" customHeight="1">
      <c r="A858" s="55"/>
      <c r="B858" s="474"/>
      <c r="C858" s="92"/>
      <c r="D858" s="55"/>
      <c r="E858" s="476"/>
      <c r="F858" s="603"/>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5.75" customHeight="1">
      <c r="A859" s="55"/>
      <c r="B859" s="474"/>
      <c r="C859" s="92"/>
      <c r="D859" s="55"/>
      <c r="E859" s="476"/>
      <c r="F859" s="603"/>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5.75" customHeight="1">
      <c r="A860" s="55"/>
      <c r="B860" s="474"/>
      <c r="C860" s="92"/>
      <c r="D860" s="55"/>
      <c r="E860" s="476"/>
      <c r="F860" s="603"/>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5.75" customHeight="1">
      <c r="A861" s="55"/>
      <c r="B861" s="474"/>
      <c r="C861" s="92"/>
      <c r="D861" s="55"/>
      <c r="E861" s="476"/>
      <c r="F861" s="603"/>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5.75" customHeight="1">
      <c r="A862" s="55"/>
      <c r="B862" s="474"/>
      <c r="C862" s="92"/>
      <c r="D862" s="55"/>
      <c r="E862" s="476"/>
      <c r="F862" s="603"/>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5.75" customHeight="1">
      <c r="A863" s="55"/>
      <c r="B863" s="474"/>
      <c r="C863" s="92"/>
      <c r="D863" s="55"/>
      <c r="E863" s="476"/>
      <c r="F863" s="603"/>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5.75" customHeight="1">
      <c r="A864" s="55"/>
      <c r="B864" s="474"/>
      <c r="C864" s="92"/>
      <c r="D864" s="55"/>
      <c r="E864" s="476"/>
      <c r="F864" s="603"/>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5.75" customHeight="1">
      <c r="A865" s="55"/>
      <c r="B865" s="474"/>
      <c r="C865" s="92"/>
      <c r="D865" s="55"/>
      <c r="E865" s="476"/>
      <c r="F865" s="603"/>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5.75" customHeight="1">
      <c r="A866" s="55"/>
      <c r="B866" s="474"/>
      <c r="C866" s="92"/>
      <c r="D866" s="55"/>
      <c r="E866" s="476"/>
      <c r="F866" s="603"/>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5.75" customHeight="1">
      <c r="A867" s="55"/>
      <c r="B867" s="474"/>
      <c r="C867" s="92"/>
      <c r="D867" s="55"/>
      <c r="E867" s="476"/>
      <c r="F867" s="603"/>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5.75" customHeight="1">
      <c r="A868" s="55"/>
      <c r="B868" s="474"/>
      <c r="C868" s="92"/>
      <c r="D868" s="55"/>
      <c r="E868" s="476"/>
      <c r="F868" s="603"/>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5.75" customHeight="1">
      <c r="A869" s="55"/>
      <c r="B869" s="474"/>
      <c r="C869" s="92"/>
      <c r="D869" s="55"/>
      <c r="E869" s="476"/>
      <c r="F869" s="603"/>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5.75" customHeight="1">
      <c r="A870" s="55"/>
      <c r="B870" s="474"/>
      <c r="C870" s="92"/>
      <c r="D870" s="55"/>
      <c r="E870" s="476"/>
      <c r="F870" s="603"/>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5.75" customHeight="1">
      <c r="A871" s="55"/>
      <c r="B871" s="474"/>
      <c r="C871" s="92"/>
      <c r="D871" s="55"/>
      <c r="E871" s="476"/>
      <c r="F871" s="603"/>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5.75" customHeight="1">
      <c r="A872" s="55"/>
      <c r="B872" s="474"/>
      <c r="C872" s="92"/>
      <c r="D872" s="55"/>
      <c r="E872" s="476"/>
      <c r="F872" s="603"/>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5.75" customHeight="1">
      <c r="A873" s="55"/>
      <c r="B873" s="474"/>
      <c r="C873" s="92"/>
      <c r="D873" s="55"/>
      <c r="E873" s="476"/>
      <c r="F873" s="603"/>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5.75" customHeight="1">
      <c r="A874" s="55"/>
      <c r="B874" s="474"/>
      <c r="C874" s="92"/>
      <c r="D874" s="55"/>
      <c r="E874" s="476"/>
      <c r="F874" s="603"/>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5.75" customHeight="1">
      <c r="A875" s="55"/>
      <c r="B875" s="474"/>
      <c r="C875" s="92"/>
      <c r="D875" s="55"/>
      <c r="E875" s="476"/>
      <c r="F875" s="603"/>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5.75" customHeight="1">
      <c r="A876" s="55"/>
      <c r="B876" s="474"/>
      <c r="C876" s="92"/>
      <c r="D876" s="55"/>
      <c r="E876" s="476"/>
      <c r="F876" s="603"/>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5.75" customHeight="1">
      <c r="A877" s="55"/>
      <c r="B877" s="474"/>
      <c r="C877" s="92"/>
      <c r="D877" s="55"/>
      <c r="E877" s="476"/>
      <c r="F877" s="603"/>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5.75" customHeight="1">
      <c r="A878" s="55"/>
      <c r="B878" s="474"/>
      <c r="C878" s="92"/>
      <c r="D878" s="55"/>
      <c r="E878" s="476"/>
      <c r="F878" s="603"/>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5.75" customHeight="1">
      <c r="A879" s="55"/>
      <c r="B879" s="474"/>
      <c r="C879" s="92"/>
      <c r="D879" s="55"/>
      <c r="E879" s="476"/>
      <c r="F879" s="603"/>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5.75" customHeight="1">
      <c r="A880" s="55"/>
      <c r="B880" s="474"/>
      <c r="C880" s="92"/>
      <c r="D880" s="55"/>
      <c r="E880" s="476"/>
      <c r="F880" s="603"/>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5.75" customHeight="1">
      <c r="A881" s="55"/>
      <c r="B881" s="474"/>
      <c r="C881" s="92"/>
      <c r="D881" s="55"/>
      <c r="E881" s="476"/>
      <c r="F881" s="603"/>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5.75" customHeight="1">
      <c r="A882" s="55"/>
      <c r="B882" s="474"/>
      <c r="C882" s="92"/>
      <c r="D882" s="55"/>
      <c r="E882" s="476"/>
      <c r="F882" s="603"/>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5.75" customHeight="1">
      <c r="A883" s="55"/>
      <c r="B883" s="474"/>
      <c r="C883" s="92"/>
      <c r="D883" s="55"/>
      <c r="E883" s="476"/>
      <c r="F883" s="603"/>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5.75" customHeight="1">
      <c r="A884" s="55"/>
      <c r="B884" s="474"/>
      <c r="C884" s="92"/>
      <c r="D884" s="55"/>
      <c r="E884" s="476"/>
      <c r="F884" s="603"/>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5.75" customHeight="1">
      <c r="A885" s="55"/>
      <c r="B885" s="474"/>
      <c r="C885" s="92"/>
      <c r="D885" s="55"/>
      <c r="E885" s="476"/>
      <c r="F885" s="603"/>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5.75" customHeight="1">
      <c r="A886" s="55"/>
      <c r="B886" s="474"/>
      <c r="C886" s="92"/>
      <c r="D886" s="55"/>
      <c r="E886" s="476"/>
      <c r="F886" s="603"/>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5.75" customHeight="1">
      <c r="A887" s="55"/>
      <c r="B887" s="474"/>
      <c r="C887" s="92"/>
      <c r="D887" s="55"/>
      <c r="E887" s="476"/>
      <c r="F887" s="603"/>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5.75" customHeight="1">
      <c r="A888" s="55"/>
      <c r="B888" s="474"/>
      <c r="C888" s="92"/>
      <c r="D888" s="55"/>
      <c r="E888" s="476"/>
      <c r="F888" s="603"/>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5.75" customHeight="1">
      <c r="A889" s="55"/>
      <c r="B889" s="474"/>
      <c r="C889" s="92"/>
      <c r="D889" s="55"/>
      <c r="E889" s="476"/>
      <c r="F889" s="603"/>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5.75" customHeight="1">
      <c r="A890" s="55"/>
      <c r="B890" s="474"/>
      <c r="C890" s="92"/>
      <c r="D890" s="55"/>
      <c r="E890" s="476"/>
      <c r="F890" s="603"/>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5.75" customHeight="1">
      <c r="A891" s="55"/>
      <c r="B891" s="474"/>
      <c r="C891" s="92"/>
      <c r="D891" s="55"/>
      <c r="E891" s="476"/>
      <c r="F891" s="603"/>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5.75" customHeight="1">
      <c r="A892" s="55"/>
      <c r="B892" s="474"/>
      <c r="C892" s="92"/>
      <c r="D892" s="55"/>
      <c r="E892" s="476"/>
      <c r="F892" s="603"/>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5.75" customHeight="1">
      <c r="A893" s="55"/>
      <c r="B893" s="474"/>
      <c r="C893" s="92"/>
      <c r="D893" s="55"/>
      <c r="E893" s="476"/>
      <c r="F893" s="603"/>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5.75" customHeight="1">
      <c r="A894" s="55"/>
      <c r="B894" s="474"/>
      <c r="C894" s="92"/>
      <c r="D894" s="55"/>
      <c r="E894" s="476"/>
      <c r="F894" s="603"/>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5.75" customHeight="1">
      <c r="A895" s="55"/>
      <c r="B895" s="474"/>
      <c r="C895" s="92"/>
      <c r="D895" s="55"/>
      <c r="E895" s="476"/>
      <c r="F895" s="603"/>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5.75" customHeight="1">
      <c r="A896" s="55"/>
      <c r="B896" s="474"/>
      <c r="C896" s="92"/>
      <c r="D896" s="55"/>
      <c r="E896" s="476"/>
      <c r="F896" s="603"/>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5.75" customHeight="1">
      <c r="A897" s="55"/>
      <c r="B897" s="474"/>
      <c r="C897" s="92"/>
      <c r="D897" s="55"/>
      <c r="E897" s="476"/>
      <c r="F897" s="603"/>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5.75" customHeight="1">
      <c r="A898" s="55"/>
      <c r="B898" s="474"/>
      <c r="C898" s="92"/>
      <c r="D898" s="55"/>
      <c r="E898" s="476"/>
      <c r="F898" s="603"/>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5.75" customHeight="1">
      <c r="A899" s="55"/>
      <c r="B899" s="474"/>
      <c r="C899" s="92"/>
      <c r="D899" s="55"/>
      <c r="E899" s="476"/>
      <c r="F899" s="603"/>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5.75" customHeight="1">
      <c r="A900" s="55"/>
      <c r="B900" s="474"/>
      <c r="C900" s="92"/>
      <c r="D900" s="55"/>
      <c r="E900" s="476"/>
      <c r="F900" s="603"/>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5.75" customHeight="1">
      <c r="A901" s="55"/>
      <c r="B901" s="474"/>
      <c r="C901" s="92"/>
      <c r="D901" s="55"/>
      <c r="E901" s="476"/>
      <c r="F901" s="603"/>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5.75" customHeight="1">
      <c r="A902" s="55"/>
      <c r="B902" s="474"/>
      <c r="C902" s="92"/>
      <c r="D902" s="55"/>
      <c r="E902" s="476"/>
      <c r="F902" s="603"/>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5.75" customHeight="1">
      <c r="A903" s="55"/>
      <c r="B903" s="474"/>
      <c r="C903" s="92"/>
      <c r="D903" s="55"/>
      <c r="E903" s="476"/>
      <c r="F903" s="603"/>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5.75" customHeight="1">
      <c r="A904" s="55"/>
      <c r="B904" s="474"/>
      <c r="C904" s="92"/>
      <c r="D904" s="55"/>
      <c r="E904" s="476"/>
      <c r="F904" s="603"/>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5.75" customHeight="1">
      <c r="A905" s="55"/>
      <c r="B905" s="474"/>
      <c r="C905" s="92"/>
      <c r="D905" s="55"/>
      <c r="E905" s="476"/>
      <c r="F905" s="603"/>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5.75" customHeight="1">
      <c r="A906" s="55"/>
      <c r="B906" s="474"/>
      <c r="C906" s="92"/>
      <c r="D906" s="55"/>
      <c r="E906" s="476"/>
      <c r="F906" s="603"/>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5.75" customHeight="1">
      <c r="A907" s="55"/>
      <c r="B907" s="474"/>
      <c r="C907" s="92"/>
      <c r="D907" s="55"/>
      <c r="E907" s="476"/>
      <c r="F907" s="603"/>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5.75" customHeight="1">
      <c r="A908" s="55"/>
      <c r="B908" s="474"/>
      <c r="C908" s="92"/>
      <c r="D908" s="55"/>
      <c r="E908" s="476"/>
      <c r="F908" s="603"/>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5.75" customHeight="1">
      <c r="A909" s="55"/>
      <c r="B909" s="474"/>
      <c r="C909" s="92"/>
      <c r="D909" s="55"/>
      <c r="E909" s="476"/>
      <c r="F909" s="603"/>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5.75" customHeight="1">
      <c r="A910" s="55"/>
      <c r="B910" s="474"/>
      <c r="C910" s="92"/>
      <c r="D910" s="55"/>
      <c r="E910" s="476"/>
      <c r="F910" s="603"/>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5.75" customHeight="1">
      <c r="A911" s="55"/>
      <c r="B911" s="474"/>
      <c r="C911" s="92"/>
      <c r="D911" s="55"/>
      <c r="E911" s="476"/>
      <c r="F911" s="603"/>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5.75" customHeight="1">
      <c r="A912" s="55"/>
      <c r="B912" s="474"/>
      <c r="C912" s="92"/>
      <c r="D912" s="55"/>
      <c r="E912" s="476"/>
      <c r="F912" s="603"/>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5.75" customHeight="1">
      <c r="A913" s="55"/>
      <c r="B913" s="474"/>
      <c r="C913" s="92"/>
      <c r="D913" s="55"/>
      <c r="E913" s="476"/>
      <c r="F913" s="603"/>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5.75" customHeight="1">
      <c r="A914" s="55"/>
      <c r="B914" s="474"/>
      <c r="C914" s="92"/>
      <c r="D914" s="55"/>
      <c r="E914" s="476"/>
      <c r="F914" s="603"/>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5.75" customHeight="1">
      <c r="A915" s="55"/>
      <c r="B915" s="474"/>
      <c r="C915" s="92"/>
      <c r="D915" s="55"/>
      <c r="E915" s="476"/>
      <c r="F915" s="603"/>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5.75" customHeight="1">
      <c r="A916" s="55"/>
      <c r="B916" s="474"/>
      <c r="C916" s="92"/>
      <c r="D916" s="55"/>
      <c r="E916" s="476"/>
      <c r="F916" s="603"/>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5.75" customHeight="1">
      <c r="A917" s="55"/>
      <c r="B917" s="474"/>
      <c r="C917" s="92"/>
      <c r="D917" s="55"/>
      <c r="E917" s="476"/>
      <c r="F917" s="603"/>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5.75" customHeight="1">
      <c r="A918" s="55"/>
      <c r="B918" s="474"/>
      <c r="C918" s="92"/>
      <c r="D918" s="55"/>
      <c r="E918" s="476"/>
      <c r="F918" s="603"/>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5.75" customHeight="1">
      <c r="A919" s="55"/>
      <c r="B919" s="474"/>
      <c r="C919" s="92"/>
      <c r="D919" s="55"/>
      <c r="E919" s="476"/>
      <c r="F919" s="603"/>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5.75" customHeight="1">
      <c r="A920" s="55"/>
      <c r="B920" s="474"/>
      <c r="C920" s="92"/>
      <c r="D920" s="55"/>
      <c r="E920" s="476"/>
      <c r="F920" s="603"/>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5.75" customHeight="1">
      <c r="A921" s="55"/>
      <c r="B921" s="474"/>
      <c r="C921" s="92"/>
      <c r="D921" s="55"/>
      <c r="E921" s="476"/>
      <c r="F921" s="603"/>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5.75" customHeight="1">
      <c r="A922" s="55"/>
      <c r="B922" s="474"/>
      <c r="C922" s="92"/>
      <c r="D922" s="55"/>
      <c r="E922" s="476"/>
      <c r="F922" s="603"/>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5.75" customHeight="1">
      <c r="A923" s="55"/>
      <c r="B923" s="474"/>
      <c r="C923" s="92"/>
      <c r="D923" s="55"/>
      <c r="E923" s="476"/>
      <c r="F923" s="603"/>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5.75" customHeight="1">
      <c r="A924" s="55"/>
      <c r="B924" s="474"/>
      <c r="C924" s="92"/>
      <c r="D924" s="55"/>
      <c r="E924" s="476"/>
      <c r="F924" s="603"/>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5.75" customHeight="1">
      <c r="A925" s="55"/>
      <c r="B925" s="474"/>
      <c r="C925" s="92"/>
      <c r="D925" s="55"/>
      <c r="E925" s="476"/>
      <c r="F925" s="603"/>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5.75" customHeight="1">
      <c r="A926" s="55"/>
      <c r="B926" s="474"/>
      <c r="C926" s="92"/>
      <c r="D926" s="55"/>
      <c r="E926" s="476"/>
      <c r="F926" s="603"/>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5.75" customHeight="1">
      <c r="A927" s="55"/>
      <c r="B927" s="474"/>
      <c r="C927" s="92"/>
      <c r="D927" s="55"/>
      <c r="E927" s="476"/>
      <c r="F927" s="603"/>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5.75" customHeight="1">
      <c r="A928" s="55"/>
      <c r="B928" s="474"/>
      <c r="C928" s="92"/>
      <c r="D928" s="55"/>
      <c r="E928" s="476"/>
      <c r="F928" s="603"/>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5.75" customHeight="1">
      <c r="A929" s="55"/>
      <c r="B929" s="474"/>
      <c r="C929" s="92"/>
      <c r="D929" s="55"/>
      <c r="E929" s="476"/>
      <c r="F929" s="603"/>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5.75" customHeight="1">
      <c r="A930" s="55"/>
      <c r="B930" s="474"/>
      <c r="C930" s="92"/>
      <c r="D930" s="55"/>
      <c r="E930" s="476"/>
      <c r="F930" s="603"/>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5.75" customHeight="1">
      <c r="A931" s="55"/>
      <c r="B931" s="474"/>
      <c r="C931" s="92"/>
      <c r="D931" s="55"/>
      <c r="E931" s="476"/>
      <c r="F931" s="603"/>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5.75" customHeight="1">
      <c r="A932" s="55"/>
      <c r="B932" s="474"/>
      <c r="C932" s="92"/>
      <c r="D932" s="55"/>
      <c r="E932" s="476"/>
      <c r="F932" s="603"/>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5.75" customHeight="1">
      <c r="A933" s="55"/>
      <c r="B933" s="474"/>
      <c r="C933" s="92"/>
      <c r="D933" s="55"/>
      <c r="E933" s="476"/>
      <c r="F933" s="603"/>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5.75" customHeight="1">
      <c r="A934" s="55"/>
      <c r="B934" s="474"/>
      <c r="C934" s="92"/>
      <c r="D934" s="55"/>
      <c r="E934" s="476"/>
      <c r="F934" s="603"/>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5.75" customHeight="1">
      <c r="A935" s="55"/>
      <c r="B935" s="474"/>
      <c r="C935" s="92"/>
      <c r="D935" s="55"/>
      <c r="E935" s="476"/>
      <c r="F935" s="603"/>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5.75" customHeight="1">
      <c r="A936" s="55"/>
      <c r="B936" s="474"/>
      <c r="C936" s="92"/>
      <c r="D936" s="55"/>
      <c r="E936" s="476"/>
      <c r="F936" s="603"/>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5.75" customHeight="1">
      <c r="A937" s="55"/>
      <c r="B937" s="474"/>
      <c r="C937" s="92"/>
      <c r="D937" s="55"/>
      <c r="E937" s="476"/>
      <c r="F937" s="603"/>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5.75" customHeight="1">
      <c r="A938" s="55"/>
      <c r="B938" s="474"/>
      <c r="C938" s="92"/>
      <c r="D938" s="55"/>
      <c r="E938" s="476"/>
      <c r="F938" s="603"/>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5.75" customHeight="1">
      <c r="A939" s="55"/>
      <c r="B939" s="474"/>
      <c r="C939" s="92"/>
      <c r="D939" s="55"/>
      <c r="E939" s="476"/>
      <c r="F939" s="603"/>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5.75" customHeight="1">
      <c r="A940" s="55"/>
      <c r="B940" s="474"/>
      <c r="C940" s="92"/>
      <c r="D940" s="55"/>
      <c r="E940" s="476"/>
      <c r="F940" s="603"/>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5.75" customHeight="1">
      <c r="A941" s="55"/>
      <c r="B941" s="474"/>
      <c r="C941" s="92"/>
      <c r="D941" s="55"/>
      <c r="E941" s="476"/>
      <c r="F941" s="603"/>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5.75" customHeight="1">
      <c r="A942" s="55"/>
      <c r="B942" s="474"/>
      <c r="C942" s="92"/>
      <c r="D942" s="55"/>
      <c r="E942" s="476"/>
      <c r="F942" s="603"/>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5.75" customHeight="1">
      <c r="A943" s="55"/>
      <c r="B943" s="474"/>
      <c r="C943" s="92"/>
      <c r="D943" s="55"/>
      <c r="E943" s="476"/>
      <c r="F943" s="603"/>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5.75" customHeight="1">
      <c r="A944" s="55"/>
      <c r="B944" s="474"/>
      <c r="C944" s="92"/>
      <c r="D944" s="55"/>
      <c r="E944" s="476"/>
      <c r="F944" s="603"/>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5.75" customHeight="1">
      <c r="A945" s="55"/>
      <c r="B945" s="474"/>
      <c r="C945" s="92"/>
      <c r="D945" s="55"/>
      <c r="E945" s="476"/>
      <c r="F945" s="603"/>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5.75" customHeight="1">
      <c r="A946" s="55"/>
      <c r="B946" s="474"/>
      <c r="C946" s="92"/>
      <c r="D946" s="55"/>
      <c r="E946" s="476"/>
      <c r="F946" s="603"/>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5.75" customHeight="1">
      <c r="A947" s="55"/>
      <c r="B947" s="474"/>
      <c r="C947" s="92"/>
      <c r="D947" s="55"/>
      <c r="E947" s="476"/>
      <c r="F947" s="603"/>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5.75" customHeight="1">
      <c r="A948" s="55"/>
      <c r="B948" s="474"/>
      <c r="C948" s="92"/>
      <c r="D948" s="55"/>
      <c r="E948" s="476"/>
      <c r="F948" s="603"/>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5.75" customHeight="1">
      <c r="A949" s="55"/>
      <c r="B949" s="474"/>
      <c r="C949" s="92"/>
      <c r="D949" s="55"/>
      <c r="E949" s="476"/>
      <c r="F949" s="603"/>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5.75" customHeight="1">
      <c r="A950" s="55"/>
      <c r="B950" s="474"/>
      <c r="C950" s="92"/>
      <c r="D950" s="55"/>
      <c r="E950" s="476"/>
      <c r="F950" s="603"/>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5.75" customHeight="1">
      <c r="A951" s="55"/>
      <c r="B951" s="474"/>
      <c r="C951" s="92"/>
      <c r="D951" s="55"/>
      <c r="E951" s="476"/>
      <c r="F951" s="603"/>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5.75" customHeight="1">
      <c r="A952" s="55"/>
      <c r="B952" s="474"/>
      <c r="C952" s="92"/>
      <c r="D952" s="55"/>
      <c r="E952" s="476"/>
      <c r="F952" s="603"/>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5.75" customHeight="1">
      <c r="A953" s="55"/>
      <c r="B953" s="474"/>
      <c r="C953" s="92"/>
      <c r="D953" s="55"/>
      <c r="E953" s="476"/>
      <c r="F953" s="603"/>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5.75" customHeight="1">
      <c r="A954" s="55"/>
      <c r="B954" s="474"/>
      <c r="C954" s="92"/>
      <c r="D954" s="55"/>
      <c r="E954" s="476"/>
      <c r="F954" s="603"/>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5.75" customHeight="1">
      <c r="A955" s="55"/>
      <c r="B955" s="474"/>
      <c r="C955" s="92"/>
      <c r="D955" s="55"/>
      <c r="E955" s="476"/>
      <c r="F955" s="603"/>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5.75" customHeight="1">
      <c r="A956" s="55"/>
      <c r="B956" s="474"/>
      <c r="C956" s="92"/>
      <c r="D956" s="55"/>
      <c r="E956" s="476"/>
      <c r="F956" s="603"/>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5.75" customHeight="1">
      <c r="A957" s="55"/>
      <c r="B957" s="474"/>
      <c r="C957" s="92"/>
      <c r="D957" s="55"/>
      <c r="E957" s="476"/>
      <c r="F957" s="603"/>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5.75" customHeight="1">
      <c r="A958" s="55"/>
      <c r="B958" s="474"/>
      <c r="C958" s="92"/>
      <c r="D958" s="55"/>
      <c r="E958" s="476"/>
      <c r="F958" s="603"/>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5.75" customHeight="1">
      <c r="A959" s="55"/>
      <c r="B959" s="474"/>
      <c r="C959" s="92"/>
      <c r="D959" s="55"/>
      <c r="E959" s="476"/>
      <c r="F959" s="603"/>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5.75" customHeight="1">
      <c r="A960" s="55"/>
      <c r="B960" s="474"/>
      <c r="C960" s="92"/>
      <c r="D960" s="55"/>
      <c r="E960" s="476"/>
      <c r="F960" s="603"/>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5.75" customHeight="1">
      <c r="A961" s="55"/>
      <c r="B961" s="474"/>
      <c r="C961" s="92"/>
      <c r="D961" s="55"/>
      <c r="E961" s="476"/>
      <c r="F961" s="603"/>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5.75" customHeight="1">
      <c r="A962" s="55"/>
      <c r="B962" s="474"/>
      <c r="C962" s="92"/>
      <c r="D962" s="55"/>
      <c r="E962" s="476"/>
      <c r="F962" s="603"/>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5.75" customHeight="1">
      <c r="A963" s="55"/>
      <c r="B963" s="474"/>
      <c r="C963" s="92"/>
      <c r="D963" s="55"/>
      <c r="E963" s="476"/>
      <c r="F963" s="603"/>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5.75" customHeight="1">
      <c r="A964" s="55"/>
      <c r="B964" s="474"/>
      <c r="C964" s="92"/>
      <c r="D964" s="55"/>
      <c r="E964" s="476"/>
      <c r="F964" s="603"/>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5.75" customHeight="1">
      <c r="A965" s="55"/>
      <c r="B965" s="474"/>
      <c r="C965" s="92"/>
      <c r="D965" s="55"/>
      <c r="E965" s="476"/>
      <c r="F965" s="603"/>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5.75" customHeight="1">
      <c r="A966" s="55"/>
      <c r="B966" s="474"/>
      <c r="C966" s="92"/>
      <c r="D966" s="55"/>
      <c r="E966" s="476"/>
      <c r="F966" s="603"/>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5.75" customHeight="1">
      <c r="A967" s="55"/>
      <c r="B967" s="474"/>
      <c r="C967" s="92"/>
      <c r="D967" s="55"/>
      <c r="E967" s="476"/>
      <c r="F967" s="603"/>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5.75" customHeight="1">
      <c r="A968" s="55"/>
      <c r="B968" s="474"/>
      <c r="C968" s="92"/>
      <c r="D968" s="55"/>
      <c r="E968" s="476"/>
      <c r="F968" s="603"/>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5.75" customHeight="1">
      <c r="A969" s="55"/>
      <c r="B969" s="474"/>
      <c r="C969" s="92"/>
      <c r="D969" s="55"/>
      <c r="E969" s="476"/>
      <c r="F969" s="603"/>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5.75" customHeight="1">
      <c r="A970" s="55"/>
      <c r="B970" s="474"/>
      <c r="C970" s="92"/>
      <c r="D970" s="55"/>
      <c r="E970" s="476"/>
      <c r="F970" s="603"/>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5.75" customHeight="1">
      <c r="A971" s="55"/>
      <c r="B971" s="474"/>
      <c r="C971" s="92"/>
      <c r="D971" s="55"/>
      <c r="E971" s="476"/>
      <c r="F971" s="603"/>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5.75" customHeight="1">
      <c r="A972" s="55"/>
      <c r="B972" s="474"/>
      <c r="C972" s="92"/>
      <c r="D972" s="55"/>
      <c r="E972" s="476"/>
      <c r="F972" s="603"/>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5.75" customHeight="1">
      <c r="A973" s="55"/>
      <c r="B973" s="474"/>
      <c r="C973" s="92"/>
      <c r="D973" s="55"/>
      <c r="E973" s="476"/>
      <c r="F973" s="603"/>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5.75" customHeight="1">
      <c r="A974" s="55"/>
      <c r="B974" s="474"/>
      <c r="C974" s="92"/>
      <c r="D974" s="55"/>
      <c r="E974" s="476"/>
      <c r="F974" s="603"/>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5.75" customHeight="1">
      <c r="A975" s="55"/>
      <c r="B975" s="474"/>
      <c r="C975" s="92"/>
      <c r="D975" s="55"/>
      <c r="E975" s="476"/>
      <c r="F975" s="603"/>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5.75" customHeight="1">
      <c r="A976" s="55"/>
      <c r="B976" s="474"/>
      <c r="C976" s="92"/>
      <c r="D976" s="55"/>
      <c r="E976" s="476"/>
      <c r="F976" s="603"/>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5.75" customHeight="1">
      <c r="A977" s="55"/>
      <c r="B977" s="474"/>
      <c r="C977" s="92"/>
      <c r="D977" s="55"/>
      <c r="E977" s="476"/>
      <c r="F977" s="603"/>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5.75" customHeight="1">
      <c r="A978" s="55"/>
      <c r="B978" s="474"/>
      <c r="C978" s="92"/>
      <c r="D978" s="55"/>
      <c r="E978" s="476"/>
      <c r="F978" s="603"/>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5.75" customHeight="1">
      <c r="A979" s="55"/>
      <c r="B979" s="474"/>
      <c r="C979" s="92"/>
      <c r="D979" s="55"/>
      <c r="E979" s="476"/>
      <c r="F979" s="603"/>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5.75" customHeight="1">
      <c r="A980" s="55"/>
      <c r="B980" s="474"/>
      <c r="C980" s="92"/>
      <c r="D980" s="55"/>
      <c r="E980" s="476"/>
      <c r="F980" s="603"/>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5.75" customHeight="1">
      <c r="A981" s="55"/>
      <c r="B981" s="474"/>
      <c r="C981" s="92"/>
      <c r="D981" s="55"/>
      <c r="E981" s="476"/>
      <c r="F981" s="603"/>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5.75" customHeight="1">
      <c r="A982" s="55"/>
      <c r="B982" s="474"/>
      <c r="C982" s="92"/>
      <c r="D982" s="55"/>
      <c r="E982" s="476"/>
      <c r="F982" s="603"/>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5.75" customHeight="1">
      <c r="A983" s="55"/>
      <c r="B983" s="474"/>
      <c r="C983" s="92"/>
      <c r="D983" s="55"/>
      <c r="E983" s="476"/>
      <c r="F983" s="603"/>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5.75" customHeight="1">
      <c r="A984" s="55"/>
      <c r="B984" s="474"/>
      <c r="C984" s="92"/>
      <c r="D984" s="55"/>
      <c r="E984" s="476"/>
      <c r="F984" s="603"/>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5.75" customHeight="1">
      <c r="A985" s="55"/>
      <c r="B985" s="474"/>
      <c r="C985" s="92"/>
      <c r="D985" s="55"/>
      <c r="E985" s="476"/>
      <c r="F985" s="603"/>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5.75" customHeight="1">
      <c r="A986" s="55"/>
      <c r="B986" s="474"/>
      <c r="C986" s="92"/>
      <c r="D986" s="55"/>
      <c r="E986" s="476"/>
      <c r="F986" s="603"/>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5.75" customHeight="1">
      <c r="A987" s="55"/>
      <c r="B987" s="474"/>
      <c r="C987" s="92"/>
      <c r="D987" s="55"/>
      <c r="E987" s="476"/>
      <c r="F987" s="603"/>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5.75" customHeight="1">
      <c r="A988" s="55"/>
      <c r="B988" s="474"/>
      <c r="C988" s="92"/>
      <c r="D988" s="55"/>
      <c r="E988" s="476"/>
      <c r="F988" s="603"/>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5.75" customHeight="1">
      <c r="A989" s="55"/>
      <c r="B989" s="474"/>
      <c r="C989" s="92"/>
      <c r="D989" s="55"/>
      <c r="E989" s="476"/>
      <c r="F989" s="603"/>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5.75" customHeight="1">
      <c r="A990" s="55"/>
      <c r="B990" s="474"/>
      <c r="C990" s="92"/>
      <c r="D990" s="55"/>
      <c r="E990" s="476"/>
      <c r="F990" s="603"/>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5.75" customHeight="1">
      <c r="A991" s="55"/>
      <c r="B991" s="474"/>
      <c r="C991" s="92"/>
      <c r="D991" s="55"/>
      <c r="E991" s="476"/>
      <c r="F991" s="603"/>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5.75" customHeight="1">
      <c r="A992" s="55"/>
      <c r="B992" s="474"/>
      <c r="C992" s="92"/>
      <c r="D992" s="55"/>
      <c r="E992" s="476"/>
      <c r="F992" s="603"/>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5.75" customHeight="1">
      <c r="A993" s="55"/>
      <c r="B993" s="474"/>
      <c r="C993" s="92"/>
      <c r="D993" s="55"/>
      <c r="E993" s="476"/>
      <c r="F993" s="603"/>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5.75" customHeight="1">
      <c r="A994" s="55"/>
      <c r="B994" s="474"/>
      <c r="C994" s="92"/>
      <c r="D994" s="55"/>
      <c r="E994" s="476"/>
      <c r="F994" s="603"/>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5.75" customHeight="1">
      <c r="A995" s="55"/>
      <c r="B995" s="474"/>
      <c r="C995" s="92"/>
      <c r="D995" s="55"/>
      <c r="E995" s="476"/>
      <c r="F995" s="603"/>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5.75" customHeight="1">
      <c r="A996" s="55"/>
      <c r="B996" s="474"/>
      <c r="C996" s="92"/>
      <c r="D996" s="55"/>
      <c r="E996" s="476"/>
      <c r="F996" s="603"/>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5.75" customHeight="1">
      <c r="A997" s="55"/>
      <c r="B997" s="474"/>
      <c r="C997" s="92"/>
      <c r="D997" s="55"/>
      <c r="E997" s="476"/>
      <c r="F997" s="603"/>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5.75" customHeight="1">
      <c r="A998" s="55"/>
      <c r="B998" s="474"/>
      <c r="C998" s="92"/>
      <c r="D998" s="55"/>
      <c r="E998" s="476"/>
      <c r="F998" s="603"/>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5.75" customHeight="1">
      <c r="A999" s="55"/>
      <c r="B999" s="474"/>
      <c r="C999" s="92"/>
      <c r="D999" s="55"/>
      <c r="E999" s="476"/>
      <c r="F999" s="603"/>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5.75" customHeight="1">
      <c r="A1000" s="55"/>
      <c r="B1000" s="474"/>
      <c r="C1000" s="92"/>
      <c r="D1000" s="55"/>
      <c r="E1000" s="476"/>
      <c r="F1000" s="603"/>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20">
    <mergeCell ref="E18:F18"/>
    <mergeCell ref="E19:F19"/>
    <mergeCell ref="F24:F27"/>
    <mergeCell ref="F30:F35"/>
    <mergeCell ref="F39:F44"/>
    <mergeCell ref="E13:F13"/>
    <mergeCell ref="E14:F14"/>
    <mergeCell ref="E15:F15"/>
    <mergeCell ref="E16:F16"/>
    <mergeCell ref="E17:F17"/>
    <mergeCell ref="E8:F8"/>
    <mergeCell ref="E9:F9"/>
    <mergeCell ref="E10:F10"/>
    <mergeCell ref="E11:F11"/>
    <mergeCell ref="E12:F12"/>
    <mergeCell ref="A2:C2"/>
    <mergeCell ref="A3:C3"/>
    <mergeCell ref="E5:F5"/>
    <mergeCell ref="E6:F6"/>
    <mergeCell ref="E7:F7"/>
  </mergeCells>
  <hyperlinks>
    <hyperlink ref="C6" r:id="rId1"/>
    <hyperlink ref="C8" r:id="rId2"/>
    <hyperlink ref="C9" r:id="rId3"/>
    <hyperlink ref="C10" r:id="rId4"/>
    <hyperlink ref="C11" r:id="rId5"/>
    <hyperlink ref="C12" r:id="rId6"/>
    <hyperlink ref="C13" r:id="rId7"/>
    <hyperlink ref="C18" r:id="rId8"/>
    <hyperlink ref="C19" r:id="rId9"/>
    <hyperlink ref="C24" r:id="rId10"/>
    <hyperlink ref="C7" r:id="rId11"/>
  </hyperlinks>
  <pageMargins left="0.90551181102362199" right="0.47244094488188998" top="0.86614173228346403" bottom="0.74803149606299202" header="0" footer="0"/>
  <pageSetup paperSize="9" orientation="landscape"/>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000"/>
  <sheetViews>
    <sheetView topLeftCell="A7" workbookViewId="0">
      <selection activeCell="G27" sqref="G27"/>
    </sheetView>
  </sheetViews>
  <sheetFormatPr defaultColWidth="12.58203125" defaultRowHeight="15" customHeight="1"/>
  <cols>
    <col min="1" max="1" width="7.33203125" customWidth="1"/>
    <col min="2" max="2" width="2.58203125" customWidth="1"/>
    <col min="3" max="3" width="26.08203125" customWidth="1"/>
    <col min="4" max="4" width="7.33203125" customWidth="1"/>
    <col min="5" max="5" width="8.58203125" customWidth="1"/>
    <col min="6" max="6" width="12.25" customWidth="1"/>
    <col min="7" max="7" width="13.58203125" customWidth="1"/>
    <col min="8" max="8" width="17" customWidth="1"/>
    <col min="9" max="11" width="8" customWidth="1"/>
    <col min="12" max="12" width="10.58203125" customWidth="1"/>
    <col min="13" max="13" width="13.08203125" customWidth="1"/>
    <col min="14" max="25" width="7.58203125" customWidth="1"/>
  </cols>
  <sheetData>
    <row r="1" spans="1:25" ht="14">
      <c r="A1" s="734" t="s">
        <v>51</v>
      </c>
      <c r="B1" s="734"/>
      <c r="C1" s="734"/>
      <c r="D1" s="734"/>
      <c r="E1" s="734"/>
      <c r="F1" s="734"/>
      <c r="G1" s="734"/>
      <c r="H1" s="734"/>
      <c r="I1" s="130"/>
      <c r="J1" s="130"/>
      <c r="K1" s="130"/>
      <c r="L1" s="130"/>
      <c r="M1" s="130"/>
      <c r="N1" s="130"/>
      <c r="O1" s="130"/>
      <c r="P1" s="130"/>
      <c r="Q1" s="130"/>
      <c r="R1" s="130"/>
      <c r="S1" s="130"/>
      <c r="T1" s="130"/>
      <c r="U1" s="130"/>
      <c r="V1" s="130"/>
      <c r="W1" s="130"/>
      <c r="X1" s="130"/>
      <c r="Y1" s="130"/>
    </row>
    <row r="2" spans="1:25" ht="14">
      <c r="A2" s="734"/>
      <c r="B2" s="734"/>
      <c r="C2" s="734"/>
      <c r="D2" s="734"/>
      <c r="E2" s="734"/>
      <c r="F2" s="734"/>
      <c r="G2" s="734"/>
      <c r="H2" s="734"/>
      <c r="I2" s="130"/>
      <c r="J2" s="130"/>
      <c r="K2" s="130"/>
      <c r="L2" s="130"/>
      <c r="M2" s="130"/>
      <c r="N2" s="130"/>
      <c r="O2" s="130"/>
      <c r="P2" s="130"/>
      <c r="Q2" s="130"/>
      <c r="R2" s="130"/>
      <c r="S2" s="130"/>
      <c r="T2" s="130"/>
      <c r="U2" s="130"/>
      <c r="V2" s="130"/>
      <c r="W2" s="130"/>
      <c r="X2" s="130"/>
      <c r="Y2" s="130"/>
    </row>
    <row r="3" spans="1:25" ht="14">
      <c r="A3" s="735" t="s">
        <v>1570</v>
      </c>
      <c r="B3" s="735"/>
      <c r="C3" s="735"/>
      <c r="D3" s="735"/>
      <c r="E3" s="735"/>
      <c r="F3" s="735"/>
      <c r="G3" s="735"/>
      <c r="H3" s="735"/>
      <c r="I3" s="130"/>
      <c r="J3" s="130"/>
      <c r="K3" s="130"/>
      <c r="L3" s="130"/>
      <c r="M3" s="130"/>
      <c r="N3" s="130"/>
      <c r="O3" s="130"/>
      <c r="P3" s="130"/>
      <c r="Q3" s="130"/>
      <c r="R3" s="130"/>
      <c r="S3" s="130"/>
      <c r="T3" s="130"/>
      <c r="U3" s="130"/>
      <c r="V3" s="130"/>
      <c r="W3" s="130"/>
      <c r="X3" s="130"/>
      <c r="Y3" s="130"/>
    </row>
    <row r="4" spans="1:25" ht="14">
      <c r="A4" s="556"/>
      <c r="B4" s="556"/>
      <c r="C4" s="556"/>
      <c r="D4" s="556"/>
      <c r="E4" s="556"/>
      <c r="F4" s="556"/>
      <c r="G4" s="556"/>
      <c r="H4" s="556"/>
      <c r="I4" s="130"/>
      <c r="J4" s="130"/>
      <c r="K4" s="130"/>
      <c r="L4" s="130"/>
      <c r="M4" s="130"/>
      <c r="N4" s="130"/>
      <c r="O4" s="130"/>
      <c r="P4" s="130"/>
      <c r="Q4" s="130"/>
      <c r="R4" s="130"/>
      <c r="S4" s="130"/>
      <c r="T4" s="130"/>
      <c r="U4" s="130"/>
      <c r="V4" s="130"/>
      <c r="W4" s="130"/>
      <c r="X4" s="130"/>
      <c r="Y4" s="130"/>
    </row>
    <row r="5" spans="1:25" ht="16.5" customHeight="1">
      <c r="A5" s="557" t="s">
        <v>52</v>
      </c>
      <c r="B5" s="736" t="s">
        <v>53</v>
      </c>
      <c r="C5" s="737"/>
      <c r="D5" s="737"/>
      <c r="E5" s="737"/>
      <c r="F5" s="737"/>
      <c r="G5" s="737"/>
      <c r="H5" s="738"/>
      <c r="I5" s="55"/>
      <c r="J5" s="55"/>
      <c r="K5" s="55"/>
      <c r="L5" s="55"/>
      <c r="M5" s="55"/>
      <c r="N5" s="55"/>
      <c r="O5" s="55"/>
      <c r="P5" s="55"/>
      <c r="Q5" s="55"/>
      <c r="R5" s="55"/>
      <c r="S5" s="55"/>
      <c r="T5" s="55"/>
      <c r="U5" s="55"/>
      <c r="V5" s="55"/>
      <c r="W5" s="55"/>
      <c r="X5" s="55"/>
      <c r="Y5" s="55"/>
    </row>
    <row r="6" spans="1:25" ht="18" customHeight="1">
      <c r="A6" s="558">
        <v>1</v>
      </c>
      <c r="B6" s="739" t="s">
        <v>54</v>
      </c>
      <c r="C6" s="740"/>
      <c r="D6" s="741"/>
      <c r="E6" s="742" t="s">
        <v>55</v>
      </c>
      <c r="F6" s="743"/>
      <c r="G6" s="743"/>
      <c r="H6" s="744"/>
      <c r="I6" s="55"/>
      <c r="J6" s="55"/>
      <c r="K6" s="55"/>
      <c r="L6" s="55"/>
      <c r="M6" s="55"/>
      <c r="N6" s="55"/>
      <c r="O6" s="55"/>
      <c r="P6" s="55"/>
      <c r="Q6" s="55"/>
      <c r="R6" s="55"/>
      <c r="S6" s="55"/>
      <c r="T6" s="55"/>
      <c r="U6" s="55"/>
      <c r="V6" s="55"/>
      <c r="W6" s="55"/>
      <c r="X6" s="55"/>
      <c r="Y6" s="55"/>
    </row>
    <row r="7" spans="1:25" ht="18" customHeight="1">
      <c r="A7" s="558">
        <v>2</v>
      </c>
      <c r="B7" s="739" t="s">
        <v>56</v>
      </c>
      <c r="C7" s="740"/>
      <c r="D7" s="741"/>
      <c r="E7" s="745" t="s">
        <v>57</v>
      </c>
      <c r="F7" s="746"/>
      <c r="G7" s="746"/>
      <c r="H7" s="747"/>
      <c r="I7" s="55"/>
      <c r="J7" s="55"/>
      <c r="K7" s="55"/>
      <c r="L7" s="55"/>
      <c r="M7" s="55"/>
      <c r="N7" s="55"/>
      <c r="O7" s="55"/>
      <c r="P7" s="55"/>
      <c r="Q7" s="55"/>
      <c r="R7" s="55"/>
      <c r="S7" s="55"/>
      <c r="T7" s="55"/>
      <c r="U7" s="55"/>
      <c r="V7" s="55"/>
      <c r="W7" s="55"/>
      <c r="X7" s="55"/>
      <c r="Y7" s="55"/>
    </row>
    <row r="8" spans="1:25" ht="18" customHeight="1">
      <c r="A8" s="558">
        <v>3</v>
      </c>
      <c r="B8" s="739" t="s">
        <v>58</v>
      </c>
      <c r="C8" s="740"/>
      <c r="D8" s="741"/>
      <c r="E8" s="748" t="s">
        <v>59</v>
      </c>
      <c r="F8" s="749"/>
      <c r="G8" s="749"/>
      <c r="H8" s="750"/>
      <c r="I8" s="55"/>
      <c r="J8" s="55"/>
      <c r="K8" s="55"/>
      <c r="L8" s="55"/>
      <c r="M8" s="55"/>
      <c r="N8" s="55"/>
      <c r="O8" s="55"/>
      <c r="P8" s="55"/>
      <c r="Q8" s="55"/>
      <c r="R8" s="55"/>
      <c r="S8" s="55"/>
      <c r="T8" s="55"/>
      <c r="U8" s="55"/>
      <c r="V8" s="55"/>
      <c r="W8" s="55"/>
      <c r="X8" s="55"/>
      <c r="Y8" s="55"/>
    </row>
    <row r="9" spans="1:25" ht="18" customHeight="1">
      <c r="A9" s="558">
        <v>4</v>
      </c>
      <c r="B9" s="739" t="s">
        <v>60</v>
      </c>
      <c r="C9" s="740"/>
      <c r="D9" s="741"/>
      <c r="E9" s="748" t="s">
        <v>1567</v>
      </c>
      <c r="F9" s="749"/>
      <c r="G9" s="749"/>
      <c r="H9" s="750"/>
      <c r="I9" s="55"/>
      <c r="J9" s="55"/>
      <c r="K9" s="55"/>
      <c r="L9" s="55"/>
      <c r="M9" s="55"/>
      <c r="N9" s="55"/>
      <c r="O9" s="55"/>
      <c r="P9" s="55"/>
      <c r="Q9" s="55"/>
      <c r="R9" s="55"/>
      <c r="S9" s="55"/>
      <c r="T9" s="55"/>
      <c r="U9" s="55"/>
      <c r="V9" s="55"/>
      <c r="W9" s="55"/>
      <c r="X9" s="55"/>
      <c r="Y9" s="55"/>
    </row>
    <row r="10" spans="1:25" ht="18" customHeight="1">
      <c r="A10" s="558">
        <v>5</v>
      </c>
      <c r="B10" s="739" t="s">
        <v>61</v>
      </c>
      <c r="C10" s="740"/>
      <c r="D10" s="741"/>
      <c r="E10" s="748" t="s">
        <v>62</v>
      </c>
      <c r="F10" s="749"/>
      <c r="G10" s="749"/>
      <c r="H10" s="750"/>
      <c r="I10" s="55"/>
      <c r="J10" s="55"/>
      <c r="K10" s="55"/>
      <c r="L10" s="55"/>
      <c r="M10" s="55"/>
      <c r="N10" s="55"/>
      <c r="O10" s="55"/>
      <c r="P10" s="55"/>
      <c r="Q10" s="55"/>
      <c r="R10" s="55"/>
      <c r="S10" s="55"/>
      <c r="T10" s="55"/>
      <c r="U10" s="55"/>
      <c r="V10" s="55"/>
      <c r="W10" s="55"/>
      <c r="X10" s="55"/>
      <c r="Y10" s="55"/>
    </row>
    <row r="11" spans="1:25" ht="18" customHeight="1">
      <c r="A11" s="558">
        <v>6</v>
      </c>
      <c r="B11" s="739" t="s">
        <v>63</v>
      </c>
      <c r="C11" s="740"/>
      <c r="D11" s="741"/>
      <c r="E11" s="748" t="s">
        <v>64</v>
      </c>
      <c r="F11" s="749"/>
      <c r="G11" s="749"/>
      <c r="H11" s="750"/>
      <c r="I11" s="55"/>
      <c r="J11" s="55"/>
      <c r="K11" s="55"/>
      <c r="L11" s="55"/>
      <c r="M11" s="55"/>
      <c r="N11" s="55"/>
      <c r="O11" s="55"/>
      <c r="P11" s="55"/>
      <c r="Q11" s="55"/>
      <c r="R11" s="55"/>
      <c r="S11" s="55"/>
      <c r="T11" s="55"/>
      <c r="U11" s="55"/>
      <c r="V11" s="55"/>
      <c r="W11" s="55"/>
      <c r="X11" s="55"/>
      <c r="Y11" s="55"/>
    </row>
    <row r="12" spans="1:25" ht="18" customHeight="1">
      <c r="A12" s="558">
        <v>7</v>
      </c>
      <c r="B12" s="739" t="s">
        <v>65</v>
      </c>
      <c r="C12" s="740"/>
      <c r="D12" s="741"/>
      <c r="E12" s="748" t="s">
        <v>66</v>
      </c>
      <c r="F12" s="749"/>
      <c r="G12" s="749"/>
      <c r="H12" s="750"/>
      <c r="I12" s="55"/>
      <c r="J12" s="55"/>
      <c r="K12" s="55"/>
      <c r="L12" s="55"/>
      <c r="M12" s="55"/>
      <c r="N12" s="55"/>
      <c r="O12" s="55"/>
      <c r="P12" s="55"/>
      <c r="Q12" s="55"/>
      <c r="R12" s="55"/>
      <c r="S12" s="55"/>
      <c r="T12" s="55"/>
      <c r="U12" s="55"/>
      <c r="V12" s="55"/>
      <c r="W12" s="55"/>
      <c r="X12" s="55"/>
      <c r="Y12" s="55"/>
    </row>
    <row r="13" spans="1:25" ht="18" customHeight="1">
      <c r="A13" s="558">
        <v>8</v>
      </c>
      <c r="B13" s="739" t="s">
        <v>67</v>
      </c>
      <c r="C13" s="740"/>
      <c r="D13" s="741"/>
      <c r="E13" s="751" t="s">
        <v>68</v>
      </c>
      <c r="F13" s="751"/>
      <c r="G13" s="751"/>
      <c r="H13" s="752"/>
      <c r="I13" s="55"/>
      <c r="J13" s="55"/>
      <c r="K13" s="55"/>
      <c r="L13" s="55"/>
      <c r="M13" s="55"/>
      <c r="N13" s="55"/>
      <c r="O13" s="55"/>
      <c r="P13" s="55"/>
      <c r="Q13" s="55"/>
      <c r="R13" s="55"/>
      <c r="S13" s="55"/>
      <c r="T13" s="55"/>
      <c r="U13" s="55"/>
      <c r="V13" s="55"/>
      <c r="W13" s="55"/>
      <c r="X13" s="55"/>
      <c r="Y13" s="55"/>
    </row>
    <row r="14" spans="1:25" ht="18" customHeight="1">
      <c r="A14" s="759">
        <v>9</v>
      </c>
      <c r="B14" s="760" t="s">
        <v>69</v>
      </c>
      <c r="C14" s="761"/>
      <c r="D14" s="559" t="s">
        <v>70</v>
      </c>
      <c r="E14" s="751" t="s">
        <v>71</v>
      </c>
      <c r="F14" s="751"/>
      <c r="G14" s="751"/>
      <c r="H14" s="752"/>
      <c r="I14" s="55"/>
      <c r="J14" s="55"/>
      <c r="K14" s="55"/>
      <c r="L14" s="55"/>
      <c r="M14" s="55"/>
      <c r="N14" s="55"/>
      <c r="O14" s="55"/>
      <c r="P14" s="55"/>
      <c r="Q14" s="55"/>
      <c r="R14" s="55"/>
      <c r="S14" s="55"/>
      <c r="T14" s="55"/>
      <c r="U14" s="55"/>
      <c r="V14" s="55"/>
      <c r="W14" s="55"/>
      <c r="X14" s="55"/>
      <c r="Y14" s="55"/>
    </row>
    <row r="15" spans="1:25" ht="18" customHeight="1">
      <c r="A15" s="759"/>
      <c r="B15" s="762"/>
      <c r="C15" s="763"/>
      <c r="D15" s="559" t="s">
        <v>72</v>
      </c>
      <c r="E15" s="751" t="s">
        <v>73</v>
      </c>
      <c r="F15" s="751"/>
      <c r="G15" s="751"/>
      <c r="H15" s="752"/>
      <c r="I15" s="55"/>
      <c r="J15" s="55"/>
      <c r="K15" s="55"/>
      <c r="L15" s="55"/>
      <c r="M15" s="55"/>
      <c r="N15" s="55"/>
      <c r="O15" s="55"/>
      <c r="P15" s="55"/>
      <c r="Q15" s="55"/>
      <c r="R15" s="55"/>
      <c r="S15" s="55"/>
      <c r="T15" s="55"/>
      <c r="U15" s="55"/>
      <c r="V15" s="55"/>
      <c r="W15" s="55"/>
      <c r="X15" s="55"/>
      <c r="Y15" s="55"/>
    </row>
    <row r="16" spans="1:25" ht="18" customHeight="1">
      <c r="A16" s="560">
        <v>10</v>
      </c>
      <c r="B16" s="753" t="s">
        <v>74</v>
      </c>
      <c r="C16" s="754"/>
      <c r="D16" s="755"/>
      <c r="E16" s="756" t="s">
        <v>75</v>
      </c>
      <c r="F16" s="756"/>
      <c r="G16" s="756"/>
      <c r="H16" s="757"/>
      <c r="I16" s="55"/>
      <c r="J16" s="55"/>
      <c r="K16" s="55"/>
      <c r="L16" s="55"/>
      <c r="M16" s="55"/>
      <c r="N16" s="55"/>
      <c r="O16" s="55"/>
      <c r="P16" s="55"/>
      <c r="Q16" s="55"/>
      <c r="R16" s="55"/>
      <c r="S16" s="55"/>
      <c r="T16" s="55"/>
      <c r="U16" s="55"/>
      <c r="V16" s="55"/>
      <c r="W16" s="55"/>
      <c r="X16" s="55"/>
      <c r="Y16" s="55"/>
    </row>
    <row r="17" spans="1:25" ht="16.5" customHeight="1">
      <c r="A17" s="561"/>
      <c r="B17" s="562"/>
      <c r="C17" s="562"/>
      <c r="D17" s="562"/>
      <c r="E17" s="562"/>
      <c r="F17" s="562"/>
      <c r="G17" s="562"/>
      <c r="H17" s="563"/>
      <c r="I17" s="55"/>
      <c r="J17" s="55"/>
      <c r="K17" s="55"/>
      <c r="L17" s="55"/>
      <c r="M17" s="55"/>
      <c r="N17" s="55"/>
      <c r="O17" s="55"/>
      <c r="P17" s="55"/>
      <c r="Q17" s="55"/>
      <c r="R17" s="55"/>
      <c r="S17" s="55"/>
      <c r="T17" s="55"/>
      <c r="U17" s="55"/>
      <c r="V17" s="55"/>
      <c r="W17" s="55"/>
      <c r="X17" s="55"/>
      <c r="Y17" s="55"/>
    </row>
    <row r="18" spans="1:25" ht="18" customHeight="1">
      <c r="A18" s="564" t="s">
        <v>76</v>
      </c>
      <c r="B18" s="775" t="s">
        <v>51</v>
      </c>
      <c r="C18" s="775"/>
      <c r="D18" s="775"/>
      <c r="E18" s="776"/>
      <c r="F18" s="565" t="s">
        <v>77</v>
      </c>
      <c r="G18" s="565" t="s">
        <v>78</v>
      </c>
      <c r="H18" s="566" t="s">
        <v>79</v>
      </c>
      <c r="I18" s="55"/>
      <c r="J18" s="55"/>
      <c r="K18" s="55"/>
      <c r="L18" s="55"/>
      <c r="M18" s="55"/>
      <c r="N18" s="55"/>
      <c r="O18" s="55"/>
      <c r="P18" s="55"/>
      <c r="Q18" s="55"/>
      <c r="R18" s="55"/>
      <c r="S18" s="55"/>
      <c r="T18" s="55"/>
      <c r="U18" s="55"/>
      <c r="V18" s="55"/>
      <c r="W18" s="55"/>
      <c r="X18" s="55"/>
      <c r="Y18" s="55"/>
    </row>
    <row r="19" spans="1:25" ht="18" customHeight="1">
      <c r="A19" s="567">
        <v>1</v>
      </c>
      <c r="B19" s="739" t="s">
        <v>80</v>
      </c>
      <c r="C19" s="740"/>
      <c r="D19" s="740"/>
      <c r="E19" s="741"/>
      <c r="F19" s="568"/>
      <c r="G19" s="568"/>
      <c r="H19" s="569"/>
      <c r="I19" s="55"/>
      <c r="J19" s="55"/>
      <c r="K19" s="55"/>
      <c r="L19" s="600"/>
      <c r="M19" s="601"/>
      <c r="N19" s="55"/>
      <c r="O19" s="55"/>
      <c r="P19" s="55"/>
      <c r="Q19" s="55"/>
      <c r="R19" s="55"/>
      <c r="S19" s="55"/>
      <c r="T19" s="55"/>
      <c r="U19" s="55"/>
      <c r="V19" s="55"/>
      <c r="W19" s="55"/>
      <c r="X19" s="55"/>
      <c r="Y19" s="55"/>
    </row>
    <row r="20" spans="1:25" ht="18" customHeight="1">
      <c r="A20" s="570"/>
      <c r="B20" s="571" t="s">
        <v>81</v>
      </c>
      <c r="C20" s="760" t="s">
        <v>82</v>
      </c>
      <c r="D20" s="777"/>
      <c r="E20" s="761"/>
      <c r="F20" s="572">
        <v>200</v>
      </c>
      <c r="G20" s="573">
        <f>PENDIDIKAN!K23</f>
        <v>0</v>
      </c>
      <c r="H20" s="574">
        <f>F20+G20</f>
        <v>200</v>
      </c>
      <c r="I20" s="55"/>
      <c r="J20" s="55"/>
      <c r="K20" s="55"/>
      <c r="L20" s="55"/>
      <c r="M20" s="601"/>
      <c r="N20" s="55"/>
      <c r="O20" s="55"/>
      <c r="P20" s="55"/>
      <c r="Q20" s="55"/>
      <c r="R20" s="55"/>
      <c r="S20" s="55"/>
      <c r="T20" s="55"/>
      <c r="U20" s="55"/>
      <c r="V20" s="55"/>
      <c r="W20" s="55"/>
      <c r="X20" s="55"/>
      <c r="Y20" s="55"/>
    </row>
    <row r="21" spans="1:25" ht="18" customHeight="1">
      <c r="A21" s="570"/>
      <c r="B21" s="575"/>
      <c r="C21" s="778" t="s">
        <v>83</v>
      </c>
      <c r="D21" s="779"/>
      <c r="E21" s="780"/>
      <c r="F21" s="572"/>
      <c r="G21" s="573"/>
      <c r="H21" s="574"/>
      <c r="I21" s="55"/>
      <c r="J21" s="55"/>
      <c r="K21" s="55"/>
      <c r="L21" s="55"/>
      <c r="M21" s="601"/>
      <c r="N21" s="55"/>
      <c r="O21" s="55"/>
      <c r="P21" s="55"/>
      <c r="Q21" s="55"/>
      <c r="R21" s="55"/>
      <c r="S21" s="55"/>
      <c r="T21" s="55"/>
      <c r="U21" s="55"/>
      <c r="V21" s="55"/>
      <c r="W21" s="55"/>
      <c r="X21" s="55"/>
      <c r="Y21" s="55"/>
    </row>
    <row r="22" spans="1:25" ht="18" customHeight="1">
      <c r="A22" s="570"/>
      <c r="B22" s="576" t="s">
        <v>84</v>
      </c>
      <c r="C22" s="770" t="s">
        <v>85</v>
      </c>
      <c r="D22" s="770"/>
      <c r="E22" s="770"/>
      <c r="F22" s="725">
        <v>157.5</v>
      </c>
      <c r="G22" s="577">
        <f>PENDIDIKAN!K27</f>
        <v>241.61142857142858</v>
      </c>
      <c r="H22" s="574">
        <f t="shared" ref="H22:H25" si="0">F22+G22</f>
        <v>399.11142857142858</v>
      </c>
      <c r="I22" s="55"/>
      <c r="J22" s="55"/>
      <c r="K22" s="55"/>
      <c r="L22" s="55"/>
      <c r="M22" s="601"/>
      <c r="N22" s="55"/>
      <c r="O22" s="55"/>
      <c r="P22" s="55"/>
      <c r="Q22" s="55"/>
      <c r="R22" s="55"/>
      <c r="S22" s="55"/>
      <c r="T22" s="55"/>
      <c r="U22" s="55"/>
      <c r="V22" s="55"/>
      <c r="W22" s="55"/>
      <c r="X22" s="55"/>
      <c r="Y22" s="55"/>
    </row>
    <row r="23" spans="1:25" ht="18" customHeight="1">
      <c r="A23" s="570"/>
      <c r="B23" s="576" t="s">
        <v>86</v>
      </c>
      <c r="C23" s="770" t="s">
        <v>87</v>
      </c>
      <c r="D23" s="770"/>
      <c r="E23" s="770"/>
      <c r="F23" s="725">
        <v>148.80000000000001</v>
      </c>
      <c r="G23" s="577">
        <f>PENELITIAN!N22</f>
        <v>172.26999999999998</v>
      </c>
      <c r="H23" s="578">
        <f t="shared" si="0"/>
        <v>321.07</v>
      </c>
      <c r="I23" s="55"/>
      <c r="J23" s="55"/>
      <c r="K23" s="55"/>
      <c r="L23" s="600"/>
      <c r="M23" s="601"/>
      <c r="N23" s="55"/>
      <c r="O23" s="55"/>
      <c r="P23" s="55"/>
      <c r="Q23" s="55"/>
      <c r="R23" s="55"/>
      <c r="S23" s="55"/>
      <c r="T23" s="55"/>
      <c r="U23" s="55"/>
      <c r="V23" s="55"/>
      <c r="W23" s="55"/>
      <c r="X23" s="55"/>
      <c r="Y23" s="55"/>
    </row>
    <row r="24" spans="1:25" ht="35.25" customHeight="1">
      <c r="A24" s="579"/>
      <c r="B24" s="576" t="s">
        <v>88</v>
      </c>
      <c r="C24" s="771" t="s">
        <v>89</v>
      </c>
      <c r="D24" s="770"/>
      <c r="E24" s="770"/>
      <c r="F24" s="572">
        <v>22</v>
      </c>
      <c r="G24" s="580">
        <f>PENGABDIAN!L22</f>
        <v>19</v>
      </c>
      <c r="H24" s="574">
        <f t="shared" si="0"/>
        <v>41</v>
      </c>
      <c r="I24" s="55"/>
      <c r="J24" s="55"/>
      <c r="K24" s="55"/>
      <c r="L24" s="55"/>
      <c r="M24" s="55"/>
      <c r="N24" s="55"/>
      <c r="O24" s="55"/>
      <c r="P24" s="55"/>
      <c r="Q24" s="55"/>
      <c r="R24" s="55"/>
      <c r="S24" s="55"/>
      <c r="T24" s="55"/>
      <c r="U24" s="55"/>
      <c r="V24" s="55"/>
      <c r="W24" s="55"/>
      <c r="X24" s="55"/>
      <c r="Y24" s="55"/>
    </row>
    <row r="25" spans="1:25" ht="18" customHeight="1">
      <c r="A25" s="772" t="s">
        <v>90</v>
      </c>
      <c r="B25" s="773"/>
      <c r="C25" s="773"/>
      <c r="D25" s="773"/>
      <c r="E25" s="774"/>
      <c r="F25" s="581">
        <f>SUM(F20:F24)</f>
        <v>528.29999999999995</v>
      </c>
      <c r="G25" s="582">
        <f>SUM(G20:G24)</f>
        <v>432.88142857142856</v>
      </c>
      <c r="H25" s="583">
        <f t="shared" si="0"/>
        <v>961.18142857142857</v>
      </c>
      <c r="I25" s="55"/>
      <c r="J25" s="55"/>
      <c r="K25" s="55"/>
      <c r="L25" s="600"/>
      <c r="M25" s="601"/>
      <c r="N25" s="55"/>
      <c r="O25" s="55"/>
      <c r="P25" s="55"/>
      <c r="Q25" s="55"/>
      <c r="R25" s="55"/>
      <c r="S25" s="55"/>
      <c r="T25" s="55"/>
      <c r="U25" s="55"/>
      <c r="V25" s="55"/>
      <c r="W25" s="55"/>
      <c r="X25" s="55"/>
      <c r="Y25" s="55"/>
    </row>
    <row r="26" spans="1:25" ht="18" customHeight="1">
      <c r="A26" s="567">
        <v>2</v>
      </c>
      <c r="B26" s="739" t="s">
        <v>91</v>
      </c>
      <c r="C26" s="740"/>
      <c r="D26" s="740"/>
      <c r="E26" s="741"/>
      <c r="F26" s="572"/>
      <c r="G26" s="584"/>
      <c r="H26" s="574"/>
      <c r="I26" s="55"/>
      <c r="J26" s="55"/>
      <c r="K26" s="55"/>
      <c r="L26" s="55"/>
      <c r="M26" s="601"/>
      <c r="N26" s="55"/>
      <c r="O26" s="55"/>
      <c r="P26" s="55"/>
      <c r="Q26" s="55"/>
      <c r="R26" s="55"/>
      <c r="S26" s="55"/>
      <c r="T26" s="55"/>
      <c r="U26" s="55"/>
      <c r="V26" s="55"/>
      <c r="W26" s="55"/>
      <c r="X26" s="55"/>
      <c r="Y26" s="55"/>
    </row>
    <row r="27" spans="1:25" ht="18" customHeight="1">
      <c r="A27" s="579"/>
      <c r="B27" s="585"/>
      <c r="C27" s="586" t="s">
        <v>92</v>
      </c>
      <c r="D27" s="587"/>
      <c r="E27" s="588"/>
      <c r="F27" s="572">
        <v>30.5</v>
      </c>
      <c r="G27" s="589">
        <f>PENUNJANG!L22</f>
        <v>65</v>
      </c>
      <c r="H27" s="574">
        <f>F27+G27</f>
        <v>95.5</v>
      </c>
      <c r="I27" s="55"/>
      <c r="J27" s="55"/>
      <c r="K27" s="55"/>
      <c r="L27" s="55"/>
      <c r="M27" s="601"/>
      <c r="N27" s="55"/>
      <c r="O27" s="55"/>
      <c r="P27" s="55"/>
      <c r="Q27" s="55"/>
      <c r="R27" s="55"/>
      <c r="S27" s="55"/>
      <c r="T27" s="55"/>
      <c r="U27" s="55"/>
      <c r="V27" s="55"/>
      <c r="W27" s="55"/>
      <c r="X27" s="55"/>
      <c r="Y27" s="55"/>
    </row>
    <row r="28" spans="1:25" ht="18" customHeight="1">
      <c r="A28" s="772" t="s">
        <v>93</v>
      </c>
      <c r="B28" s="773"/>
      <c r="C28" s="773"/>
      <c r="D28" s="773"/>
      <c r="E28" s="774"/>
      <c r="F28" s="590">
        <f t="shared" ref="F28:H28" si="1">F27</f>
        <v>30.5</v>
      </c>
      <c r="G28" s="590">
        <f t="shared" si="1"/>
        <v>65</v>
      </c>
      <c r="H28" s="590">
        <f t="shared" si="1"/>
        <v>95.5</v>
      </c>
      <c r="I28" s="55"/>
      <c r="J28" s="55"/>
      <c r="K28" s="55"/>
      <c r="L28" s="55"/>
      <c r="M28" s="601"/>
      <c r="N28" s="55"/>
      <c r="O28" s="55"/>
      <c r="P28" s="55"/>
      <c r="Q28" s="55"/>
      <c r="R28" s="55"/>
      <c r="S28" s="55"/>
      <c r="T28" s="55"/>
      <c r="U28" s="55"/>
      <c r="V28" s="55"/>
      <c r="W28" s="55"/>
      <c r="X28" s="55"/>
      <c r="Y28" s="55"/>
    </row>
    <row r="29" spans="1:25" ht="18" customHeight="1">
      <c r="A29" s="591" t="s">
        <v>94</v>
      </c>
      <c r="B29" s="587"/>
      <c r="C29" s="587"/>
      <c r="D29" s="587"/>
      <c r="E29" s="587"/>
      <c r="F29" s="584">
        <f t="shared" ref="F29:H29" si="2">F25+F28</f>
        <v>558.79999999999995</v>
      </c>
      <c r="G29" s="592">
        <f t="shared" si="2"/>
        <v>497.88142857142856</v>
      </c>
      <c r="H29" s="593">
        <f t="shared" si="2"/>
        <v>1056.6814285714286</v>
      </c>
      <c r="I29" s="55"/>
      <c r="J29" s="55"/>
      <c r="K29" s="55"/>
      <c r="L29" s="600"/>
      <c r="M29" s="601"/>
      <c r="N29" s="55"/>
      <c r="O29" s="55"/>
      <c r="P29" s="55"/>
      <c r="Q29" s="55"/>
      <c r="R29" s="55"/>
      <c r="S29" s="55"/>
      <c r="T29" s="55"/>
      <c r="U29" s="55"/>
      <c r="V29" s="55"/>
      <c r="W29" s="55"/>
      <c r="X29" s="55"/>
      <c r="Y29" s="55"/>
    </row>
    <row r="30" spans="1:25" ht="16.5" customHeight="1">
      <c r="A30" s="567" t="s">
        <v>95</v>
      </c>
      <c r="B30" s="594"/>
      <c r="C30" s="764" t="s">
        <v>1568</v>
      </c>
      <c r="D30" s="765"/>
      <c r="E30" s="765"/>
      <c r="F30" s="765"/>
      <c r="G30" s="765"/>
      <c r="H30" s="766"/>
      <c r="I30" s="55"/>
      <c r="J30" s="55"/>
      <c r="K30" s="55"/>
      <c r="L30" s="55"/>
      <c r="M30" s="55"/>
      <c r="N30" s="55"/>
      <c r="O30" s="55"/>
      <c r="P30" s="55"/>
      <c r="Q30" s="55"/>
      <c r="R30" s="55"/>
      <c r="S30" s="55"/>
      <c r="T30" s="55"/>
      <c r="U30" s="55"/>
      <c r="V30" s="55"/>
      <c r="W30" s="55"/>
      <c r="X30" s="55"/>
      <c r="Y30" s="55"/>
    </row>
    <row r="31" spans="1:25" ht="40.5" customHeight="1">
      <c r="A31" s="595"/>
      <c r="B31" s="596"/>
      <c r="C31" s="767"/>
      <c r="D31" s="768"/>
      <c r="E31" s="768"/>
      <c r="F31" s="768"/>
      <c r="G31" s="768"/>
      <c r="H31" s="769"/>
      <c r="I31" s="55"/>
      <c r="J31" s="55"/>
      <c r="K31" s="55"/>
      <c r="L31" s="55"/>
      <c r="M31" s="55"/>
      <c r="N31" s="55"/>
      <c r="O31" s="55"/>
      <c r="P31" s="55"/>
      <c r="Q31" s="55"/>
      <c r="R31" s="55"/>
      <c r="S31" s="55"/>
      <c r="T31" s="55"/>
      <c r="U31" s="55"/>
      <c r="V31" s="55"/>
      <c r="W31" s="55"/>
      <c r="X31" s="55"/>
      <c r="Y31" s="55"/>
    </row>
    <row r="32" spans="1:25" ht="16.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row>
    <row r="33" spans="1:25" ht="16.5" customHeight="1">
      <c r="A33" s="55"/>
      <c r="B33" s="55"/>
      <c r="C33" s="55"/>
      <c r="D33" s="55"/>
      <c r="E33" s="55"/>
      <c r="F33" s="56" t="s">
        <v>96</v>
      </c>
      <c r="G33" s="55"/>
      <c r="H33" s="55"/>
      <c r="I33" s="55"/>
      <c r="J33" s="55"/>
      <c r="K33" s="55"/>
      <c r="L33" s="55"/>
      <c r="M33" s="55"/>
      <c r="N33" s="55"/>
      <c r="O33" s="55"/>
      <c r="P33" s="55"/>
      <c r="Q33" s="55"/>
      <c r="R33" s="55"/>
      <c r="S33" s="55"/>
      <c r="T33" s="55"/>
      <c r="U33" s="55"/>
      <c r="V33" s="55"/>
      <c r="W33" s="55"/>
      <c r="X33" s="55"/>
      <c r="Y33" s="55"/>
    </row>
    <row r="34" spans="1:25" ht="16.5" customHeight="1">
      <c r="A34" s="55"/>
      <c r="B34" s="55"/>
      <c r="C34" s="55"/>
      <c r="D34" s="55"/>
      <c r="E34" s="55"/>
      <c r="F34" s="56" t="s">
        <v>97</v>
      </c>
      <c r="G34" s="55"/>
      <c r="H34" s="55"/>
      <c r="I34" s="55"/>
      <c r="J34" s="55"/>
      <c r="K34" s="55"/>
      <c r="L34" s="55"/>
      <c r="M34" s="55"/>
      <c r="N34" s="55"/>
      <c r="O34" s="55"/>
      <c r="P34" s="55"/>
      <c r="Q34" s="55"/>
      <c r="R34" s="55"/>
      <c r="S34" s="55"/>
      <c r="T34" s="55"/>
      <c r="U34" s="55"/>
      <c r="V34" s="55"/>
      <c r="W34" s="55"/>
      <c r="X34" s="55"/>
      <c r="Y34" s="55"/>
    </row>
    <row r="35" spans="1:25" ht="16.5" customHeight="1">
      <c r="A35" s="55"/>
      <c r="B35" s="55"/>
      <c r="C35" s="55"/>
      <c r="D35" s="55"/>
      <c r="E35" s="55"/>
      <c r="F35" s="56" t="s">
        <v>98</v>
      </c>
      <c r="G35" s="55"/>
      <c r="H35" s="55"/>
      <c r="I35" s="55"/>
      <c r="J35" s="55"/>
      <c r="K35" s="55"/>
      <c r="L35" s="55"/>
      <c r="M35" s="55"/>
      <c r="N35" s="55"/>
      <c r="O35" s="55"/>
      <c r="P35" s="55"/>
      <c r="Q35" s="55"/>
      <c r="R35" s="55"/>
      <c r="S35" s="55"/>
      <c r="T35" s="55"/>
      <c r="U35" s="55"/>
      <c r="V35" s="55"/>
      <c r="W35" s="55"/>
      <c r="X35" s="55"/>
      <c r="Y35" s="55"/>
    </row>
    <row r="36" spans="1:25" ht="16.5" customHeight="1">
      <c r="A36" s="55"/>
      <c r="B36" s="55"/>
      <c r="C36" s="55"/>
      <c r="D36" s="55"/>
      <c r="E36" s="55"/>
      <c r="F36" s="56"/>
      <c r="G36" s="55"/>
      <c r="H36" s="55"/>
      <c r="I36" s="55"/>
      <c r="J36" s="55"/>
      <c r="K36" s="55"/>
      <c r="L36" s="55"/>
      <c r="M36" s="55"/>
      <c r="N36" s="55"/>
      <c r="O36" s="55"/>
      <c r="P36" s="55"/>
      <c r="Q36" s="55"/>
      <c r="R36" s="55"/>
      <c r="S36" s="55"/>
      <c r="T36" s="55"/>
      <c r="U36" s="55"/>
      <c r="V36" s="55"/>
      <c r="W36" s="55"/>
      <c r="X36" s="55"/>
      <c r="Y36" s="55"/>
    </row>
    <row r="37" spans="1:25" ht="16.5" customHeight="1">
      <c r="A37" s="55"/>
      <c r="B37" s="55"/>
      <c r="C37" s="55"/>
      <c r="D37" s="55"/>
      <c r="E37" s="55"/>
      <c r="F37" s="56"/>
      <c r="G37" s="55"/>
      <c r="H37" s="55"/>
      <c r="I37" s="55"/>
      <c r="J37" s="55"/>
      <c r="K37" s="55"/>
      <c r="L37" s="55"/>
      <c r="M37" s="55"/>
      <c r="N37" s="55"/>
      <c r="O37" s="55"/>
      <c r="P37" s="55"/>
      <c r="Q37" s="55"/>
      <c r="R37" s="55"/>
      <c r="S37" s="55"/>
      <c r="T37" s="55"/>
      <c r="U37" s="55"/>
      <c r="V37" s="55"/>
      <c r="W37" s="55"/>
      <c r="X37" s="55"/>
      <c r="Y37" s="55"/>
    </row>
    <row r="38" spans="1:25" ht="16.5" customHeight="1">
      <c r="A38" s="55"/>
      <c r="B38" s="55"/>
      <c r="C38" s="55"/>
      <c r="D38" s="55"/>
      <c r="E38" s="55"/>
      <c r="F38" s="56"/>
      <c r="G38" s="55"/>
      <c r="H38" s="55"/>
      <c r="I38" s="55"/>
      <c r="J38" s="55"/>
      <c r="K38" s="55"/>
      <c r="L38" s="55"/>
      <c r="M38" s="55"/>
      <c r="N38" s="55"/>
      <c r="O38" s="55"/>
      <c r="P38" s="55"/>
      <c r="Q38" s="55"/>
      <c r="R38" s="55"/>
      <c r="S38" s="55"/>
      <c r="T38" s="55"/>
      <c r="U38" s="55"/>
      <c r="V38" s="55"/>
      <c r="W38" s="55"/>
      <c r="X38" s="55"/>
      <c r="Y38" s="55"/>
    </row>
    <row r="39" spans="1:25" ht="16.5" customHeight="1">
      <c r="A39" s="55"/>
      <c r="B39" s="55"/>
      <c r="C39" s="55"/>
      <c r="D39" s="55"/>
      <c r="E39" s="55"/>
      <c r="F39" s="597" t="s">
        <v>99</v>
      </c>
      <c r="G39" s="598"/>
      <c r="H39" s="598"/>
      <c r="I39" s="602"/>
      <c r="J39" s="55"/>
      <c r="K39" s="55"/>
      <c r="L39" s="55"/>
      <c r="M39" s="55"/>
      <c r="N39" s="55"/>
      <c r="O39" s="55"/>
      <c r="P39" s="55"/>
      <c r="Q39" s="55"/>
      <c r="R39" s="55"/>
      <c r="S39" s="55"/>
      <c r="T39" s="55"/>
      <c r="U39" s="55"/>
      <c r="V39" s="55"/>
      <c r="W39" s="55"/>
      <c r="X39" s="55"/>
      <c r="Y39" s="55"/>
    </row>
    <row r="40" spans="1:25" ht="16.5" customHeight="1">
      <c r="A40" s="55"/>
      <c r="B40" s="55"/>
      <c r="C40" s="55"/>
      <c r="D40" s="55"/>
      <c r="E40" s="55"/>
      <c r="F40" s="598" t="s">
        <v>100</v>
      </c>
      <c r="G40" s="598"/>
      <c r="H40" s="598"/>
      <c r="I40" s="602"/>
      <c r="J40" s="55"/>
      <c r="K40" s="55"/>
      <c r="L40" s="55"/>
      <c r="M40" s="55"/>
      <c r="N40" s="55"/>
      <c r="O40" s="55"/>
      <c r="P40" s="55"/>
      <c r="Q40" s="55"/>
      <c r="R40" s="55"/>
      <c r="S40" s="55"/>
      <c r="T40" s="55"/>
      <c r="U40" s="55"/>
      <c r="V40" s="55"/>
      <c r="W40" s="55"/>
      <c r="X40" s="55"/>
      <c r="Y40" s="55"/>
    </row>
    <row r="41" spans="1:25" ht="16.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row>
    <row r="42" spans="1:25" ht="16.5" customHeight="1">
      <c r="A42" s="55" t="s">
        <v>101</v>
      </c>
      <c r="B42" s="55" t="s">
        <v>102</v>
      </c>
      <c r="C42" s="56" t="str">
        <f>E6</f>
        <v>Dr. Admi Nazra</v>
      </c>
      <c r="D42" s="55"/>
      <c r="E42" s="55"/>
      <c r="F42" s="599" t="s">
        <v>103</v>
      </c>
      <c r="G42" s="614" t="s">
        <v>1569</v>
      </c>
      <c r="H42" s="55"/>
      <c r="I42" s="55"/>
      <c r="J42" s="55"/>
      <c r="K42" s="55"/>
      <c r="L42" s="55"/>
      <c r="M42" s="55"/>
      <c r="N42" s="55"/>
      <c r="O42" s="55"/>
      <c r="P42" s="55"/>
      <c r="Q42" s="55"/>
      <c r="R42" s="55"/>
      <c r="S42" s="55"/>
      <c r="T42" s="55"/>
      <c r="U42" s="55"/>
      <c r="V42" s="55"/>
      <c r="W42" s="55"/>
      <c r="X42" s="55"/>
      <c r="Y42" s="55"/>
    </row>
    <row r="43" spans="1:25" ht="16.5" customHeight="1">
      <c r="A43" s="474" t="s">
        <v>104</v>
      </c>
      <c r="B43" s="474" t="s">
        <v>102</v>
      </c>
      <c r="C43" s="758" t="s">
        <v>105</v>
      </c>
      <c r="D43" s="758"/>
      <c r="E43" s="758"/>
      <c r="F43" s="758"/>
      <c r="G43" s="758"/>
      <c r="H43" s="55"/>
      <c r="I43" s="55"/>
      <c r="J43" s="55"/>
      <c r="K43" s="55"/>
      <c r="L43" s="55"/>
      <c r="M43" s="55"/>
      <c r="N43" s="55"/>
      <c r="O43" s="55"/>
      <c r="P43" s="55"/>
      <c r="Q43" s="55"/>
      <c r="R43" s="55"/>
      <c r="S43" s="55"/>
      <c r="T43" s="55"/>
      <c r="U43" s="55"/>
      <c r="V43" s="55"/>
      <c r="W43" s="55"/>
      <c r="X43" s="55"/>
      <c r="Y43" s="55"/>
    </row>
    <row r="44" spans="1:25" ht="16.5" customHeight="1">
      <c r="A44" s="57"/>
      <c r="B44" s="57"/>
      <c r="C44" s="758" t="s">
        <v>106</v>
      </c>
      <c r="D44" s="758"/>
      <c r="E44" s="758"/>
      <c r="F44" s="758"/>
      <c r="G44" s="758"/>
      <c r="H44" s="55"/>
      <c r="I44" s="55"/>
      <c r="J44" s="55"/>
      <c r="K44" s="55"/>
      <c r="L44" s="55"/>
      <c r="M44" s="55"/>
      <c r="N44" s="55"/>
      <c r="O44" s="55"/>
      <c r="P44" s="55"/>
      <c r="Q44" s="55"/>
      <c r="R44" s="55"/>
      <c r="S44" s="55"/>
      <c r="T44" s="55"/>
      <c r="U44" s="55"/>
      <c r="V44" s="55"/>
      <c r="W44" s="55"/>
      <c r="X44" s="55"/>
      <c r="Y44" s="55"/>
    </row>
    <row r="45" spans="1:25" ht="16.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row>
    <row r="46" spans="1:25" ht="16.5" customHeight="1">
      <c r="A46" s="283" t="s">
        <v>107</v>
      </c>
      <c r="B46" s="283"/>
      <c r="C46" s="283"/>
      <c r="D46" s="283"/>
      <c r="E46" s="283"/>
      <c r="F46" s="283"/>
      <c r="G46" s="283"/>
      <c r="H46" s="55"/>
      <c r="I46" s="55"/>
      <c r="J46" s="55"/>
      <c r="K46" s="55"/>
      <c r="L46" s="55"/>
      <c r="M46" s="55"/>
      <c r="N46" s="55"/>
      <c r="O46" s="55"/>
      <c r="P46" s="55"/>
      <c r="Q46" s="55"/>
      <c r="R46" s="55"/>
      <c r="S46" s="55"/>
      <c r="T46" s="55"/>
      <c r="U46" s="55"/>
      <c r="V46" s="55"/>
      <c r="W46" s="55"/>
      <c r="X46" s="55"/>
      <c r="Y46" s="55"/>
    </row>
    <row r="47" spans="1:25" ht="16.5" customHeight="1">
      <c r="A47" s="283" t="s">
        <v>108</v>
      </c>
      <c r="B47" s="283"/>
      <c r="C47" s="283"/>
      <c r="D47" s="283"/>
      <c r="E47" s="283"/>
      <c r="F47" s="283"/>
      <c r="G47" s="283"/>
      <c r="H47" s="55"/>
      <c r="I47" s="55"/>
      <c r="J47" s="55"/>
      <c r="K47" s="55"/>
      <c r="L47" s="55"/>
      <c r="M47" s="55"/>
      <c r="N47" s="55"/>
      <c r="O47" s="55"/>
      <c r="P47" s="55"/>
      <c r="Q47" s="55"/>
      <c r="R47" s="55"/>
      <c r="S47" s="55"/>
      <c r="T47" s="55"/>
      <c r="U47" s="55"/>
      <c r="V47" s="55"/>
      <c r="W47" s="55"/>
      <c r="X47" s="55"/>
      <c r="Y47" s="55"/>
    </row>
    <row r="48" spans="1:25" ht="15.75" customHeight="1">
      <c r="A48" s="283" t="s">
        <v>109</v>
      </c>
      <c r="B48" s="283"/>
      <c r="C48" s="283"/>
      <c r="D48" s="283"/>
      <c r="E48" s="283"/>
      <c r="F48" s="283"/>
      <c r="G48" s="283"/>
      <c r="H48" s="55"/>
      <c r="I48" s="55"/>
      <c r="J48" s="55"/>
      <c r="K48" s="55"/>
      <c r="L48" s="55"/>
      <c r="M48" s="55"/>
      <c r="N48" s="55"/>
      <c r="O48" s="55"/>
      <c r="P48" s="55"/>
      <c r="Q48" s="55"/>
      <c r="R48" s="55"/>
      <c r="S48" s="55"/>
      <c r="T48" s="55"/>
      <c r="U48" s="55"/>
      <c r="V48" s="55"/>
      <c r="W48" s="55"/>
      <c r="X48" s="55"/>
      <c r="Y48" s="55"/>
    </row>
    <row r="49" spans="1:25" ht="15.75" customHeight="1">
      <c r="A49" s="283" t="s">
        <v>110</v>
      </c>
      <c r="B49" s="283"/>
      <c r="C49" s="283"/>
      <c r="D49" s="283"/>
      <c r="E49" s="283"/>
      <c r="F49" s="283"/>
      <c r="G49" s="283"/>
      <c r="H49" s="55"/>
      <c r="I49" s="55"/>
      <c r="J49" s="55"/>
      <c r="K49" s="55"/>
      <c r="L49" s="55"/>
      <c r="M49" s="55"/>
      <c r="N49" s="55"/>
      <c r="O49" s="55"/>
      <c r="P49" s="55"/>
      <c r="Q49" s="55"/>
      <c r="R49" s="55"/>
      <c r="S49" s="55"/>
      <c r="T49" s="55"/>
      <c r="U49" s="55"/>
      <c r="V49" s="55"/>
      <c r="W49" s="55"/>
      <c r="X49" s="55"/>
      <c r="Y49" s="55"/>
    </row>
    <row r="50" spans="1:25" ht="15.75" customHeight="1">
      <c r="A50" s="283" t="s">
        <v>111</v>
      </c>
      <c r="B50" s="283"/>
      <c r="C50" s="283"/>
      <c r="D50" s="283"/>
      <c r="E50" s="283"/>
      <c r="F50" s="283"/>
      <c r="G50" s="283"/>
      <c r="H50" s="55"/>
      <c r="I50" s="55"/>
      <c r="J50" s="55"/>
      <c r="K50" s="55"/>
      <c r="L50" s="55"/>
      <c r="M50" s="55"/>
      <c r="N50" s="55"/>
      <c r="O50" s="55"/>
      <c r="P50" s="55"/>
      <c r="Q50" s="55"/>
      <c r="R50" s="55"/>
      <c r="S50" s="55"/>
      <c r="T50" s="55"/>
      <c r="U50" s="55"/>
      <c r="V50" s="55"/>
      <c r="W50" s="55"/>
      <c r="X50" s="55"/>
      <c r="Y50" s="55"/>
    </row>
    <row r="51" spans="1:25" ht="15.75"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row>
    <row r="52" spans="1:25" ht="15.7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row>
    <row r="53" spans="1:25" ht="15.75"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row>
    <row r="54" spans="1:25" ht="15.7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row>
    <row r="55" spans="1:25" ht="15.75"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row>
    <row r="56" spans="1:25" ht="15.7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row>
    <row r="57" spans="1:25" ht="15.75" customHeight="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row>
    <row r="58" spans="1:25" ht="15.75"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row>
    <row r="59" spans="1:25" ht="15.75" customHeight="1">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row>
    <row r="60" spans="1:25" ht="15.75" customHeight="1">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row>
    <row r="61" spans="1:25" ht="15.75" customHeight="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row>
    <row r="62" spans="1:25" ht="15.7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row>
    <row r="63" spans="1:25" ht="15.75" customHeight="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row>
    <row r="64" spans="1:25" ht="15.7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row>
    <row r="65" spans="1:25" ht="15.75" customHeight="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row>
    <row r="66" spans="1:25" ht="15.7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row>
    <row r="67" spans="1:25" ht="15.75"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row>
    <row r="68" spans="1:25" ht="15.7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row>
    <row r="69" spans="1:25" ht="15.75" customHeight="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row>
    <row r="70" spans="1:25" ht="15.75" customHeight="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row>
    <row r="71" spans="1:25" ht="15.75" customHeight="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row>
    <row r="72" spans="1:25" ht="15.7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row>
    <row r="73" spans="1:25" ht="15.75" customHeight="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row>
    <row r="74" spans="1:25" ht="15.7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row>
    <row r="75" spans="1:25" ht="15.75" customHeight="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row>
    <row r="76" spans="1:25" ht="15.7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row>
    <row r="77" spans="1:25" ht="15.75" customHeight="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row>
    <row r="78" spans="1:25" ht="15.7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row>
    <row r="79" spans="1:25" ht="15.75" customHeight="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row>
    <row r="80" spans="1:25" ht="15.7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row>
    <row r="81" spans="1:25" ht="15.75" customHeight="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row>
    <row r="82" spans="1:25" ht="15.7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row>
    <row r="83" spans="1:25" ht="15.75" customHeight="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row>
    <row r="84" spans="1:25" ht="15.7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row>
    <row r="85" spans="1:25" ht="15.75"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row>
    <row r="86" spans="1:25" ht="15.7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row>
    <row r="87" spans="1:25" ht="15.75" customHeight="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row>
    <row r="88" spans="1:25" ht="15.7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row>
    <row r="89" spans="1:25" ht="15.75" customHeight="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row>
    <row r="90" spans="1:25" ht="15.7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row>
    <row r="91" spans="1:25" ht="15.75" customHeight="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row>
    <row r="92" spans="1:25" ht="15.7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row>
    <row r="93" spans="1:25" ht="15.75" customHeight="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row>
    <row r="94" spans="1:25" ht="15.7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row>
    <row r="95" spans="1:25" ht="15.75" customHeight="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row>
    <row r="96" spans="1:25" ht="15.7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row>
    <row r="97" spans="1:25" ht="15.75" customHeight="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row>
    <row r="98" spans="1:25" ht="15.7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row>
    <row r="99" spans="1:25" ht="15.75"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row>
    <row r="100" spans="1:25" ht="15.7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row>
    <row r="101" spans="1:25" ht="15.75" customHeight="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row>
    <row r="102" spans="1:25" ht="15.7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row>
    <row r="103" spans="1:25" ht="15.75"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row>
    <row r="104" spans="1:25" ht="15.7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row>
    <row r="105" spans="1:25" ht="15.75" customHeight="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row>
    <row r="106" spans="1:25" ht="15.7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row>
    <row r="107" spans="1:25" ht="15.75" customHeight="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row>
    <row r="108" spans="1:25" ht="15.7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row>
    <row r="109" spans="1:25" ht="15.75" customHeight="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row>
    <row r="110" spans="1:25" ht="15.7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row>
    <row r="111" spans="1:25" ht="15.75" customHeight="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row>
    <row r="112" spans="1:25" ht="15.7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row>
    <row r="113" spans="1:25" ht="15.75" customHeight="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row>
    <row r="114" spans="1:25" ht="15.7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row>
    <row r="115" spans="1:25" ht="15.75" customHeight="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row>
    <row r="116" spans="1:25" ht="15.7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row>
    <row r="117" spans="1:25" ht="15.75"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row>
    <row r="118" spans="1:25" ht="15.7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row>
    <row r="119" spans="1:25" ht="15.75" customHeight="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row>
    <row r="120" spans="1:25" ht="15.7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row>
    <row r="121" spans="1:25" ht="15.75" customHeight="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row>
    <row r="122" spans="1:25" ht="15.7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row>
    <row r="123" spans="1:25" ht="15.75" customHeight="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spans="1:25" ht="15.7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row>
    <row r="125" spans="1:25" ht="15.75" customHeight="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row>
    <row r="126" spans="1:25" ht="15.7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row>
    <row r="127" spans="1:25" ht="15.75" customHeight="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row>
    <row r="128" spans="1:25" ht="15.7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row>
    <row r="129" spans="1:25" ht="15.75" customHeight="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row>
    <row r="130" spans="1:25" ht="15.7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row>
    <row r="131" spans="1:25" ht="15.75" customHeight="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row>
    <row r="132" spans="1:25" ht="15.7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row>
    <row r="133" spans="1:25" ht="15.75" customHeight="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row>
    <row r="134" spans="1:25" ht="15.7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row>
    <row r="135" spans="1:25" ht="15.7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row>
    <row r="136" spans="1:25" ht="15.7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row>
    <row r="137" spans="1:25" ht="15.75" customHeight="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row>
    <row r="138" spans="1:25" ht="15.7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row>
    <row r="139" spans="1:25" ht="15.75" customHeight="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row>
    <row r="140" spans="1:25" ht="15.7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row>
    <row r="141" spans="1:25" ht="15.75" customHeight="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row>
    <row r="142" spans="1:25" ht="15.7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row>
    <row r="143" spans="1:25" ht="15.75" customHeight="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row>
    <row r="144" spans="1:25" ht="15.7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row>
    <row r="145" spans="1:25" ht="15.75"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row>
    <row r="146" spans="1:25" ht="15.7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row>
    <row r="147" spans="1:25" ht="15.75" customHeight="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row>
    <row r="148" spans="1:25" ht="15.7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row>
    <row r="149" spans="1:25" ht="15.75" customHeight="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row>
    <row r="150" spans="1:25" ht="15.7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row>
    <row r="151" spans="1:25" ht="15.75" customHeight="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row>
    <row r="152" spans="1:25" ht="15.7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row>
    <row r="153" spans="1:25" ht="15.75" customHeight="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row>
    <row r="154" spans="1:25" ht="15.7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row>
    <row r="155" spans="1:25" ht="15.75" customHeight="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row>
    <row r="156" spans="1:25" ht="15.7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row>
    <row r="157" spans="1:25" ht="15.75" customHeight="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row>
    <row r="158" spans="1:25" ht="15.7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row>
    <row r="159" spans="1:25" ht="15.75" customHeight="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row>
    <row r="160" spans="1:25" ht="15.7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row>
    <row r="161" spans="1:25" ht="15.75" customHeight="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row>
    <row r="162" spans="1:25" ht="15.7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row>
    <row r="163" spans="1:25" ht="15.75" customHeight="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row>
    <row r="164" spans="1:25" ht="15.7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row>
    <row r="165" spans="1:25" ht="15.75" customHeight="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row>
    <row r="166" spans="1:25" ht="15.7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row>
    <row r="167" spans="1:25" ht="15.75" customHeight="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row>
    <row r="168" spans="1:25" ht="15.7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row>
    <row r="169" spans="1:25" ht="15.75" customHeight="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row>
    <row r="170" spans="1:25" ht="15.7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row>
    <row r="171" spans="1:25" ht="15.75" customHeight="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row>
    <row r="172" spans="1:25" ht="15.7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row>
    <row r="173" spans="1:25" ht="15.75" customHeight="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row>
    <row r="174" spans="1:25" ht="15.7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row>
    <row r="175" spans="1:25" ht="15.75" customHeight="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row>
    <row r="176" spans="1:25" ht="15.7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row>
    <row r="177" spans="1:25" ht="15.75" customHeight="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row>
    <row r="178" spans="1:25" ht="15.7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row>
    <row r="179" spans="1:25" ht="15.75" customHeight="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row>
    <row r="180" spans="1:25" ht="15.7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row>
    <row r="181" spans="1:25" ht="15.75" customHeight="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row>
    <row r="182" spans="1:25" ht="15.7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row>
    <row r="183" spans="1:25" ht="15.75" customHeight="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row>
    <row r="184" spans="1:25" ht="15.7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row>
    <row r="185" spans="1:25" ht="15.75" customHeight="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row>
    <row r="186" spans="1:25" ht="15.7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row>
    <row r="187" spans="1:25" ht="15.75" customHeight="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row>
    <row r="188" spans="1:25" ht="15.7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row>
    <row r="189" spans="1:25" ht="15.75" customHeight="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row>
    <row r="190" spans="1:25" ht="15.7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row>
    <row r="191" spans="1:25" ht="15.75" customHeight="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row>
    <row r="192" spans="1:25" ht="15.7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row>
    <row r="193" spans="1:25" ht="15.75" customHeight="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row>
    <row r="194" spans="1:25" ht="15.7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row>
    <row r="195" spans="1:25" ht="15.75"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row>
    <row r="196" spans="1:25" ht="15.7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row>
    <row r="197" spans="1:25" ht="15.75" customHeight="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row>
    <row r="198" spans="1:25" ht="15.7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row>
    <row r="199" spans="1:25" ht="15.75" customHeight="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row>
    <row r="200" spans="1:25" ht="15.75" customHeight="1">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row>
    <row r="201" spans="1:25" ht="15.75" customHeight="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row>
    <row r="202" spans="1:25" ht="15.75"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row>
    <row r="203" spans="1:25" ht="15.75" customHeight="1">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row>
    <row r="204" spans="1:25" ht="15.7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row>
    <row r="205" spans="1:25" ht="15.75"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row>
    <row r="206" spans="1:25" ht="15.75"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row>
    <row r="207" spans="1:25" ht="15.75" customHeight="1">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row>
    <row r="208" spans="1:25" ht="15.75"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row>
    <row r="209" spans="1:25" ht="15.75" customHeight="1">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row>
    <row r="210" spans="1:25" ht="15.75"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row>
    <row r="211" spans="1:25" ht="15.75"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row>
    <row r="212" spans="1:25" ht="15.75" customHeight="1">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row>
    <row r="213" spans="1:25" ht="15.75"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row>
    <row r="214" spans="1:25" ht="15.7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row>
    <row r="215" spans="1:25" ht="15.75" customHeight="1">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row>
    <row r="216" spans="1:25" ht="15.75" customHeight="1">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row>
    <row r="217" spans="1:25" ht="15.75" customHeight="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row>
    <row r="218" spans="1:25" ht="15.75" customHeight="1">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row>
    <row r="219" spans="1:25" ht="15.75" customHeight="1">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row>
    <row r="220" spans="1:25" ht="15.75" customHeight="1">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row>
    <row r="221" spans="1:25" ht="15.75" customHeight="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row>
    <row r="222" spans="1:25" ht="15.75" customHeight="1">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row>
    <row r="223" spans="1:25" ht="15.75" customHeight="1">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row>
    <row r="224" spans="1:25" ht="15.75"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row>
    <row r="225" spans="1:25" ht="15.75" customHeight="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row>
    <row r="226" spans="1:25" ht="15.75" customHeight="1">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row>
    <row r="227" spans="1:25" ht="15.75" customHeight="1">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row>
    <row r="228" spans="1:25" ht="15.75" customHeight="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row>
    <row r="229" spans="1:25" ht="15.75" customHeight="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row>
    <row r="230" spans="1:25" ht="15.75"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row>
    <row r="231" spans="1:25" ht="15.75" customHeight="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row>
    <row r="232" spans="1:25" ht="15.75" customHeight="1">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row>
    <row r="233" spans="1:25" ht="15.75" customHeight="1">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row>
    <row r="234" spans="1:25" ht="15.75" customHeight="1">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row>
    <row r="235" spans="1:25" ht="15.75" customHeight="1">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row>
    <row r="236" spans="1:25" ht="15.7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row>
    <row r="237" spans="1:25" ht="15.75" customHeight="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row>
    <row r="238" spans="1:25" ht="15.75" customHeight="1">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row>
    <row r="239" spans="1:25" ht="15.75" customHeight="1">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row>
    <row r="240" spans="1:25" ht="15.75" customHeight="1">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row>
    <row r="241" spans="1:25" ht="15.75" customHeight="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row>
    <row r="242" spans="1:25" ht="15.75" customHeight="1">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row>
    <row r="243" spans="1:25" ht="15.75" customHeight="1">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row>
    <row r="244" spans="1:25" ht="15.75" customHeight="1">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row>
    <row r="245" spans="1:25" ht="15.75" customHeight="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row>
    <row r="246" spans="1:25" ht="15.75" customHeight="1">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row>
    <row r="247" spans="1:25" ht="15.75" customHeight="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row>
    <row r="248" spans="1:25" ht="15.75" customHeight="1">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row>
    <row r="249" spans="1:25" ht="15.75" customHeight="1">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row>
    <row r="250" spans="1:25" ht="15.75" customHeight="1">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row>
    <row r="251" spans="1:25" ht="15.75" customHeight="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row>
    <row r="252" spans="1:25" ht="15.75" customHeight="1">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row>
    <row r="253" spans="1:25" ht="15.75" customHeight="1">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row>
    <row r="254" spans="1:25" ht="15.7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row>
    <row r="255" spans="1:25" ht="15.75" customHeight="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row>
    <row r="256" spans="1:25" ht="15.75" customHeight="1">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row>
    <row r="257" spans="1:25" ht="15.75" customHeight="1">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row>
    <row r="258" spans="1:25" ht="15.75" customHeight="1">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row>
    <row r="259" spans="1:25" ht="15.75" customHeight="1">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row>
    <row r="260" spans="1:25" ht="15.75" customHeight="1">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row>
    <row r="261" spans="1:25" ht="15.75" customHeight="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row>
    <row r="262" spans="1:25" ht="15.75" customHeight="1">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row>
    <row r="263" spans="1:25" ht="15.75" customHeight="1">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row>
    <row r="264" spans="1:25" ht="15.75" customHeight="1">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row>
    <row r="265" spans="1:25" ht="15.75" customHeight="1">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row>
    <row r="266" spans="1:25" ht="15.75" customHeight="1">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row>
    <row r="267" spans="1:25" ht="15.75" customHeight="1">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row>
    <row r="268" spans="1:25" ht="15.75" customHeight="1">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row>
    <row r="269" spans="1:25" ht="15.75" customHeight="1">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row>
    <row r="270" spans="1:25" ht="15.75" customHeight="1">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row>
    <row r="271" spans="1:25" ht="15.75" customHeight="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row>
    <row r="272" spans="1:25" ht="15.75" customHeight="1">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row>
    <row r="273" spans="1:25" ht="15.75" customHeight="1">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row>
    <row r="274" spans="1:25" ht="15.75" customHeight="1">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row>
    <row r="275" spans="1:25" ht="15.75" customHeight="1">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row>
    <row r="276" spans="1:25" ht="15.75" customHeight="1">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row>
    <row r="277" spans="1:25" ht="15.75" customHeight="1">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row>
    <row r="278" spans="1:25" ht="15.75" customHeight="1">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row>
    <row r="279" spans="1:25" ht="15.75" customHeight="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row>
    <row r="280" spans="1:25" ht="15.75" customHeight="1">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row>
    <row r="281" spans="1:25" ht="15.75" customHeight="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row>
    <row r="282" spans="1:25" ht="15.75" customHeight="1">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row>
    <row r="283" spans="1:25" ht="15.75" customHeight="1">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row>
    <row r="284" spans="1:25" ht="15.75"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row>
    <row r="285" spans="1:25" ht="15.75" customHeight="1">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row>
    <row r="286" spans="1:25" ht="15.75" customHeight="1">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row>
    <row r="287" spans="1:25" ht="15.75" customHeight="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row>
    <row r="288" spans="1:25" ht="15.75" customHeight="1">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row>
    <row r="289" spans="1:25" ht="15.75" customHeight="1">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row>
    <row r="290" spans="1:25" ht="15.75" customHeight="1">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row>
    <row r="291" spans="1:25" ht="15.75" customHeight="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row>
    <row r="292" spans="1:25" ht="15.75" customHeight="1">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row>
    <row r="293" spans="1:25" ht="15.75" customHeight="1">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row>
    <row r="294" spans="1:25" ht="15.75"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row>
    <row r="295" spans="1:25" ht="15.75" customHeight="1">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row>
    <row r="296" spans="1:25" ht="15.75" customHeight="1">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row>
    <row r="297" spans="1:25" ht="15.75" customHeight="1">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row>
    <row r="298" spans="1:25" ht="15.75" customHeight="1">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row>
    <row r="299" spans="1:25" ht="15.75" customHeight="1">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row>
    <row r="300" spans="1:25" ht="15.75" customHeight="1">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row>
    <row r="301" spans="1:25" ht="15.75" customHeight="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row>
    <row r="302" spans="1:25" ht="15.75" customHeight="1">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row>
    <row r="303" spans="1:25" ht="15.75" customHeight="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row>
    <row r="304" spans="1:25" ht="15.75" customHeight="1">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row>
    <row r="305" spans="1:25" ht="15.75" customHeight="1">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row>
    <row r="306" spans="1:25" ht="15.75" customHeight="1">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row>
    <row r="307" spans="1:25" ht="15.75" customHeight="1">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row>
    <row r="308" spans="1:25" ht="15.75" customHeight="1">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row>
    <row r="309" spans="1:25" ht="15.75" customHeight="1">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row>
    <row r="310" spans="1:25" ht="15.75" customHeight="1">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row>
    <row r="311" spans="1:25" ht="15.75" customHeight="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row>
    <row r="312" spans="1:25" ht="15.75" customHeight="1">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row>
    <row r="313" spans="1:25" ht="15.75" customHeight="1">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row>
    <row r="314" spans="1:25" ht="15.75" customHeight="1">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row>
    <row r="315" spans="1:25" ht="15.75" customHeight="1">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row>
    <row r="316" spans="1:25" ht="15.75" customHeight="1">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row>
    <row r="317" spans="1:25" ht="15.75" customHeight="1">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row>
    <row r="318" spans="1:25" ht="15.75" customHeight="1">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row>
    <row r="319" spans="1:25" ht="15.75" customHeight="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row>
    <row r="320" spans="1:25" ht="15.75" customHeight="1">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row>
    <row r="321" spans="1:25" ht="15.75" customHeight="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row>
    <row r="322" spans="1:25" ht="15.75" customHeight="1">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row>
    <row r="323" spans="1:25" ht="15.75" customHeight="1">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row>
    <row r="324" spans="1:25" ht="15.75" customHeight="1">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row>
    <row r="325" spans="1:25" ht="15.75" customHeight="1">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row>
    <row r="326" spans="1:25" ht="15.75" customHeight="1">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row>
    <row r="327" spans="1:25" ht="15.75" customHeight="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row>
    <row r="328" spans="1:25" ht="15.75" customHeight="1">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row>
    <row r="329" spans="1:25" ht="15.75" customHeight="1">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row>
    <row r="330" spans="1:25" ht="15.75" customHeight="1">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row>
    <row r="331" spans="1:25" ht="15.75" customHeight="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row>
    <row r="332" spans="1:25" ht="15.75" customHeight="1">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row>
    <row r="333" spans="1:25" ht="15.75" customHeight="1">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row>
    <row r="334" spans="1:25" ht="15.75" customHeight="1">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row>
    <row r="335" spans="1:25" ht="15.75" customHeight="1">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row>
    <row r="336" spans="1:25" ht="15.75" customHeight="1">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row>
    <row r="337" spans="1:25" ht="15.75" customHeight="1">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row>
    <row r="338" spans="1:25" ht="15.75" customHeight="1">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row>
    <row r="339" spans="1:25" ht="15.75" customHeight="1">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row>
    <row r="340" spans="1:25" ht="15.75" customHeight="1">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row>
    <row r="341" spans="1:25" ht="15.75" customHeight="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row>
    <row r="342" spans="1:25" ht="15.75" customHeight="1">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row>
    <row r="343" spans="1:25" ht="15.75" customHeight="1">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row>
    <row r="344" spans="1:25" ht="15.75" customHeight="1">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row>
    <row r="345" spans="1:25" ht="15.75" customHeight="1">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row>
    <row r="346" spans="1:25" ht="15.75" customHeight="1">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row>
    <row r="347" spans="1:25" ht="15.75" customHeight="1">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row>
    <row r="348" spans="1:25" ht="15.75" customHeight="1">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row>
    <row r="349" spans="1:25" ht="15.75" customHeight="1">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row>
    <row r="350" spans="1:25" ht="15.75" customHeight="1">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row>
    <row r="351" spans="1:25" ht="15.75" customHeight="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row>
    <row r="352" spans="1:25" ht="15.75" customHeight="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row>
    <row r="353" spans="1:25" ht="15.75" customHeight="1">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row>
    <row r="354" spans="1:25" ht="15.75" customHeight="1">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row>
    <row r="355" spans="1:25" ht="15.75" customHeight="1">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row>
    <row r="356" spans="1:25" ht="15.75" customHeight="1">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row>
    <row r="357" spans="1:25" ht="15.75" customHeight="1">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row>
    <row r="358" spans="1:25" ht="15.75" customHeight="1">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row>
    <row r="359" spans="1:25" ht="15.75" customHeight="1">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row>
    <row r="360" spans="1:25" ht="15.75" customHeight="1">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row>
    <row r="361" spans="1:25" ht="15.75" customHeight="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spans="1:25" ht="15.75" customHeight="1">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row>
    <row r="363" spans="1:25" ht="15.75" customHeight="1">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row>
    <row r="364" spans="1:25" ht="15.75" customHeight="1">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row>
    <row r="365" spans="1:25" ht="15.75" customHeight="1">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row>
    <row r="366" spans="1:25" ht="15.75" customHeight="1">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row>
    <row r="367" spans="1:25" ht="15.75" customHeight="1">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row>
    <row r="368" spans="1:25" ht="15.75" customHeight="1">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row>
    <row r="369" spans="1:25" ht="15.75" customHeight="1">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row>
    <row r="370" spans="1:25" ht="15.75" customHeight="1">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row>
    <row r="371" spans="1:25" ht="15.75" customHeight="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row>
    <row r="372" spans="1:25" ht="15.75" customHeight="1">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row>
    <row r="373" spans="1:25" ht="15.75" customHeight="1">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row>
    <row r="374" spans="1:25" ht="15.75" customHeight="1">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row>
    <row r="375" spans="1:25" ht="15.75" customHeight="1">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row>
    <row r="376" spans="1:25" ht="15.75" customHeight="1">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row>
    <row r="377" spans="1:25" ht="15.75" customHeight="1">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row>
    <row r="378" spans="1:25" ht="15.75" customHeight="1">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row>
    <row r="379" spans="1:25" ht="15.75" customHeight="1">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row>
    <row r="380" spans="1:25" ht="15.75" customHeight="1">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row>
    <row r="381" spans="1:25" ht="15.75" customHeight="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row>
    <row r="382" spans="1:25" ht="15.75" customHeight="1">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row>
    <row r="383" spans="1:25" ht="15.75" customHeight="1">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row>
    <row r="384" spans="1:25" ht="15.75" customHeight="1">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row>
    <row r="385" spans="1:25" ht="15.75" customHeight="1">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row>
    <row r="386" spans="1:25" ht="15.75" customHeight="1">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row>
    <row r="387" spans="1:25" ht="15.75" customHeight="1">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row>
    <row r="388" spans="1:25" ht="15.75" customHeight="1">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row>
    <row r="389" spans="1:25" ht="15.75" customHeight="1">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row>
    <row r="390" spans="1:25" ht="15.75" customHeight="1">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row>
    <row r="391" spans="1:25" ht="15.75" customHeight="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row>
    <row r="392" spans="1:25" ht="15.75" customHeight="1">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row>
    <row r="393" spans="1:25" ht="15.75" customHeight="1">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row>
    <row r="394" spans="1:25" ht="15.75" customHeight="1">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row>
    <row r="395" spans="1:25" ht="15.75" customHeight="1">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row>
    <row r="396" spans="1:25" ht="15.75" customHeight="1">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spans="1:25" ht="15.75" customHeight="1">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row>
    <row r="398" spans="1:25" ht="15.75" customHeight="1">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row>
    <row r="399" spans="1:25" ht="15.75" customHeight="1">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row>
    <row r="400" spans="1:25" ht="15.75" customHeight="1">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row>
    <row r="401" spans="1:25" ht="15.75" customHeight="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row>
    <row r="402" spans="1:25" ht="15.75" customHeight="1">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row>
    <row r="403" spans="1:25" ht="15.75" customHeight="1">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row>
    <row r="404" spans="1:25" ht="15.75" customHeight="1">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row>
    <row r="405" spans="1:25" ht="15.75" customHeight="1">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row>
    <row r="406" spans="1:25" ht="15.75" customHeight="1">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row>
    <row r="407" spans="1:25" ht="15.75" customHeight="1">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row>
    <row r="408" spans="1:25" ht="15.75" customHeight="1">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row>
    <row r="409" spans="1:25" ht="15.75" customHeight="1">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row>
    <row r="410" spans="1:25" ht="15.75" customHeight="1">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row>
    <row r="411" spans="1:25" ht="15.75" customHeight="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row>
    <row r="412" spans="1:25" ht="15.75" customHeight="1">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row>
    <row r="413" spans="1:25" ht="15.75" customHeight="1">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row>
    <row r="414" spans="1:25" ht="15.75" customHeight="1">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row>
    <row r="415" spans="1:25" ht="15.75" customHeight="1">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row>
    <row r="416" spans="1:25" ht="15.75" customHeight="1">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row>
    <row r="417" spans="1:25" ht="15.75" customHeight="1">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row>
    <row r="418" spans="1:25" ht="15.75" customHeight="1">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row>
    <row r="419" spans="1:25" ht="15.75" customHeight="1">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spans="1:25" ht="15.75" customHeight="1">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row>
    <row r="421" spans="1:25" ht="15.75" customHeight="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row>
    <row r="422" spans="1:25" ht="15.75" customHeight="1">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row>
    <row r="423" spans="1:25" ht="15.75" customHeight="1">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row>
    <row r="424" spans="1:25" ht="15.7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row>
    <row r="425" spans="1:25" ht="15.75" customHeight="1">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row>
    <row r="426" spans="1:25" ht="15.75" customHeight="1">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row>
    <row r="427" spans="1:25" ht="15.75" customHeight="1">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row>
    <row r="428" spans="1:25" ht="15.75" customHeight="1">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row>
    <row r="429" spans="1:25" ht="15.75" customHeight="1">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row>
    <row r="430" spans="1:25" ht="15.75" customHeight="1">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row>
    <row r="431" spans="1:25" ht="15.75" customHeight="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row>
    <row r="432" spans="1:25" ht="15.75" customHeight="1">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row>
    <row r="433" spans="1:25" ht="15.75" customHeight="1">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row>
    <row r="434" spans="1:25" ht="15.75" customHeight="1">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row>
    <row r="435" spans="1:25" ht="15.75" customHeight="1">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row>
    <row r="436" spans="1:25" ht="15.75" customHeight="1">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row>
    <row r="437" spans="1:25" ht="15.75" customHeight="1">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row>
    <row r="438" spans="1:25" ht="15.75" customHeight="1">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row>
    <row r="439" spans="1:25" ht="15.75" customHeight="1">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row>
    <row r="440" spans="1:25" ht="15.75" customHeight="1">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row>
    <row r="441" spans="1:25" ht="15.75" customHeight="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row>
    <row r="442" spans="1:25" ht="15.75" customHeight="1">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row>
    <row r="443" spans="1:25" ht="15.75" customHeight="1">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row>
    <row r="444" spans="1:25" ht="15.75" customHeight="1">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row>
    <row r="445" spans="1:25" ht="15.75" customHeight="1">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row>
    <row r="446" spans="1:25" ht="15.75" customHeight="1">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row>
    <row r="447" spans="1:25" ht="15.75" customHeight="1">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row>
    <row r="448" spans="1:25" ht="15.75" customHeight="1">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row>
    <row r="449" spans="1:25" ht="15.75" customHeight="1">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row>
    <row r="450" spans="1:25" ht="15.75" customHeight="1">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row>
    <row r="451" spans="1:25" ht="15.75" customHeight="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row>
    <row r="452" spans="1:25" ht="15.75" customHeight="1">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row>
    <row r="453" spans="1:25" ht="15.75" customHeight="1">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row>
    <row r="454" spans="1:25" ht="15.75" customHeight="1">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row>
    <row r="455" spans="1:25" ht="15.75" customHeight="1">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row>
    <row r="456" spans="1:25" ht="15.75" customHeight="1">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row>
    <row r="457" spans="1:25" ht="15.75" customHeight="1">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row>
    <row r="458" spans="1:25" ht="15.75" customHeight="1">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row>
    <row r="459" spans="1:25" ht="15.75" customHeight="1">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row>
    <row r="460" spans="1:25" ht="15.75" customHeight="1">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row>
    <row r="461" spans="1:25" ht="15.75" customHeight="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row>
    <row r="462" spans="1:25" ht="15.75" customHeight="1">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row>
    <row r="463" spans="1:25" ht="15.75" customHeight="1">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row>
    <row r="464" spans="1:25" ht="15.75" customHeight="1">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row>
    <row r="465" spans="1:25" ht="15.75" customHeight="1">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row>
    <row r="466" spans="1:25" ht="15.75" customHeight="1">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row>
    <row r="467" spans="1:25" ht="15.75" customHeight="1">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row>
    <row r="468" spans="1:25" ht="15.75" customHeight="1">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row>
    <row r="469" spans="1:25" ht="15.75" customHeight="1">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row>
    <row r="470" spans="1:25" ht="15.75" customHeight="1">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row>
    <row r="471" spans="1:25" ht="15.75" customHeight="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row>
    <row r="472" spans="1:25" ht="15.75" customHeight="1">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row>
    <row r="473" spans="1:25" ht="15.75" customHeight="1">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row>
    <row r="474" spans="1:25" ht="15.75" customHeight="1">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row>
    <row r="475" spans="1:25" ht="15.75" customHeight="1">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row>
    <row r="476" spans="1:25" ht="15.75" customHeight="1">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spans="1:25" ht="15.75" customHeight="1">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row>
    <row r="478" spans="1:25" ht="15.75" customHeight="1">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row>
    <row r="479" spans="1:25" ht="15.75" customHeight="1">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row>
    <row r="480" spans="1:25" ht="15.75" customHeight="1">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row>
    <row r="481" spans="1:25" ht="15.75" customHeight="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row>
    <row r="482" spans="1:25" ht="15.75" customHeight="1">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row>
    <row r="483" spans="1:25" ht="15.75" customHeight="1">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row>
    <row r="484" spans="1:25" ht="15.75" customHeight="1">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spans="1:25" ht="15.75" customHeight="1">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row>
    <row r="486" spans="1:25" ht="15.75" customHeight="1">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row>
    <row r="487" spans="1:25" ht="15.75" customHeight="1">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row>
    <row r="488" spans="1:25" ht="15.75" customHeight="1">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row>
    <row r="489" spans="1:25" ht="15.75" customHeight="1">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row>
    <row r="490" spans="1:25" ht="15.75" customHeight="1">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row>
    <row r="491" spans="1:25" ht="15.75" customHeight="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row>
    <row r="492" spans="1:25" ht="15.75" customHeight="1">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row>
    <row r="493" spans="1:25" ht="15.75" customHeight="1">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row>
    <row r="494" spans="1:25" ht="15.75" customHeight="1">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row>
    <row r="495" spans="1:25" ht="15.75" customHeight="1">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row>
    <row r="496" spans="1:25" ht="15.75" customHeight="1">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row>
    <row r="497" spans="1:25" ht="15.75" customHeight="1">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row>
    <row r="498" spans="1:25" ht="15.75" customHeight="1">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row>
    <row r="499" spans="1:25" ht="15.75" customHeight="1">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row>
    <row r="500" spans="1:25" ht="15.75" customHeight="1">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row>
    <row r="501" spans="1:25" ht="15.75" customHeight="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row>
    <row r="502" spans="1:25" ht="15.75" customHeight="1">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row>
    <row r="503" spans="1:25" ht="15.75" customHeight="1">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row>
    <row r="504" spans="1:25" ht="15.75" customHeight="1">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row>
    <row r="505" spans="1:25" ht="15.75" customHeight="1">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row>
    <row r="506" spans="1:25" ht="15.75" customHeight="1">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row>
    <row r="507" spans="1:25" ht="15.75" customHeight="1">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row>
    <row r="508" spans="1:25" ht="15.75" customHeight="1">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row>
    <row r="509" spans="1:25" ht="15.75" customHeight="1">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row>
    <row r="510" spans="1:25" ht="15.75" customHeight="1">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row>
    <row r="511" spans="1:25" ht="15.75" customHeight="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row>
    <row r="512" spans="1:25" ht="15.75" customHeight="1">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row>
    <row r="513" spans="1:25" ht="15.75" customHeight="1">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row>
    <row r="514" spans="1:25" ht="15.75" customHeight="1">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row>
    <row r="515" spans="1:25" ht="15.75" customHeight="1">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row>
    <row r="516" spans="1:25" ht="15.75" customHeight="1">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row>
    <row r="517" spans="1:25" ht="15.75" customHeight="1">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row>
    <row r="518" spans="1:25" ht="15.75" customHeight="1">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row>
    <row r="519" spans="1:25" ht="15.75" customHeight="1">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row>
    <row r="520" spans="1:25" ht="15.75" customHeight="1">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row>
    <row r="521" spans="1:25" ht="15.75" customHeight="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row>
    <row r="522" spans="1:25" ht="15.75" customHeight="1">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row>
    <row r="523" spans="1:25" ht="15.75" customHeight="1">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row>
    <row r="524" spans="1:25" ht="15.75" customHeight="1">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row>
    <row r="525" spans="1:25" ht="15.75" customHeight="1">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row>
    <row r="526" spans="1:25" ht="15.75" customHeight="1">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row>
    <row r="527" spans="1:25" ht="15.75" customHeight="1">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row>
    <row r="528" spans="1:25" ht="15.75" customHeight="1">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row>
    <row r="529" spans="1:25" ht="15.75" customHeight="1">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row>
    <row r="530" spans="1:25" ht="15.75" customHeight="1">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row>
    <row r="531" spans="1:25" ht="15.75" customHeight="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row>
    <row r="532" spans="1:25" ht="15.75" customHeight="1">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row>
    <row r="533" spans="1:25" ht="15.75" customHeight="1">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row>
    <row r="534" spans="1:25" ht="15.75" customHeight="1">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spans="1:25" ht="15.75" customHeight="1">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row>
    <row r="536" spans="1:25" ht="15.75" customHeight="1">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row>
    <row r="537" spans="1:25" ht="15.75" customHeight="1">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row>
    <row r="538" spans="1:25" ht="15.75" customHeight="1">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row>
    <row r="539" spans="1:25" ht="15.75" customHeight="1">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row>
    <row r="540" spans="1:25" ht="15.75" customHeight="1">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row>
    <row r="541" spans="1:25" ht="15.75" customHeight="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row>
    <row r="542" spans="1:25" ht="15.75" customHeight="1">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row>
    <row r="543" spans="1:25" ht="15.75" customHeight="1">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row>
    <row r="544" spans="1:25" ht="15.75" customHeight="1">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row>
    <row r="545" spans="1:25" ht="15.75" customHeight="1">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row>
    <row r="546" spans="1:25" ht="15.75" customHeight="1">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row>
    <row r="547" spans="1:25" ht="15.75" customHeight="1">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row>
    <row r="548" spans="1:25" ht="15.75" customHeight="1">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spans="1:25" ht="15.75" customHeight="1">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row>
    <row r="550" spans="1:25" ht="15.75" customHeight="1">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row>
    <row r="551" spans="1:25" ht="15.75" customHeight="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row>
    <row r="552" spans="1:25" ht="15.75" customHeight="1">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row>
    <row r="553" spans="1:25" ht="15.75" customHeight="1">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row>
    <row r="554" spans="1:25" ht="15.75" customHeight="1">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row>
    <row r="555" spans="1:25" ht="15.75" customHeight="1">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row>
    <row r="556" spans="1:25" ht="15.75" customHeight="1">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row>
    <row r="557" spans="1:25" ht="15.75" customHeight="1">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row>
    <row r="558" spans="1:25" ht="15.75" customHeight="1">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row>
    <row r="559" spans="1:25" ht="15.75" customHeight="1">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row>
    <row r="560" spans="1:25" ht="15.75" customHeight="1">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row>
    <row r="561" spans="1:25" ht="15.75" customHeight="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row>
    <row r="562" spans="1:25" ht="15.75" customHeight="1">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spans="1:25" ht="15.75" customHeight="1">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row>
    <row r="564" spans="1:25" ht="15.75" customHeight="1">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row>
    <row r="565" spans="1:25" ht="15.75" customHeight="1">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row>
    <row r="566" spans="1:25" ht="15.75" customHeight="1">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row>
    <row r="567" spans="1:25" ht="15.75" customHeight="1">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row>
    <row r="568" spans="1:25" ht="15.75" customHeight="1">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row>
    <row r="569" spans="1:25" ht="15.75" customHeight="1">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row>
    <row r="570" spans="1:25" ht="15.75" customHeight="1">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row>
    <row r="571" spans="1:25" ht="15.75" customHeight="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row>
    <row r="572" spans="1:25" ht="15.75" customHeight="1">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row>
    <row r="573" spans="1:25" ht="15.75" customHeight="1">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row>
    <row r="574" spans="1:25" ht="15.75" customHeight="1">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row>
    <row r="575" spans="1:25" ht="15.75" customHeight="1">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row>
    <row r="576" spans="1:25" ht="15.75" customHeight="1">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row>
    <row r="577" spans="1:25" ht="15.75" customHeight="1">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row>
    <row r="578" spans="1:25" ht="15.75" customHeight="1">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row>
    <row r="579" spans="1:25" ht="15.75" customHeight="1">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row>
    <row r="580" spans="1:25" ht="15.75" customHeight="1">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row>
    <row r="581" spans="1:25" ht="15.75" customHeight="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row>
    <row r="582" spans="1:25" ht="15.75" customHeight="1">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row>
    <row r="583" spans="1:25" ht="15.75" customHeight="1">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row>
    <row r="584" spans="1:25" ht="15.75" customHeight="1">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row>
    <row r="585" spans="1:25" ht="15.75" customHeight="1">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row>
    <row r="586" spans="1:25" ht="15.75" customHeight="1">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row>
    <row r="587" spans="1:25" ht="15.75" customHeight="1">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row>
    <row r="588" spans="1:25" ht="15.75" customHeight="1">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row>
    <row r="589" spans="1:25" ht="15.75" customHeight="1">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row>
    <row r="590" spans="1:25" ht="15.75" customHeight="1">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row>
    <row r="591" spans="1:25" ht="15.75" customHeight="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row>
    <row r="592" spans="1:25" ht="15.75" customHeight="1">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row>
    <row r="593" spans="1:25" ht="15.75" customHeight="1">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row>
    <row r="594" spans="1:25" ht="15.75" customHeight="1">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row>
    <row r="595" spans="1:25" ht="15.75" customHeight="1">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row>
    <row r="596" spans="1:25" ht="15.75" customHeight="1">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row>
    <row r="597" spans="1:25" ht="15.75" customHeight="1">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row>
    <row r="598" spans="1:25" ht="15.75" customHeight="1">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row>
    <row r="599" spans="1:25" ht="15.75" customHeight="1">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row>
    <row r="600" spans="1:25" ht="15.75" customHeight="1">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row>
    <row r="601" spans="1:25" ht="15.75" customHeight="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row>
    <row r="602" spans="1:25" ht="15.75" customHeight="1">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row>
    <row r="603" spans="1:25" ht="15.75" customHeight="1">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row>
    <row r="604" spans="1:25" ht="15.75" customHeight="1">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row>
    <row r="605" spans="1:25" ht="15.75" customHeight="1">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row>
    <row r="606" spans="1:25" ht="15.75" customHeight="1">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row>
    <row r="607" spans="1:25" ht="15.75" customHeight="1">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row>
    <row r="608" spans="1:25" ht="15.75" customHeight="1">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row>
    <row r="609" spans="1:25" ht="15.75" customHeight="1">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row>
    <row r="610" spans="1:25" ht="15.75" customHeight="1">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row>
    <row r="611" spans="1:25" ht="15.75" customHeight="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row>
    <row r="612" spans="1:25" ht="15.75" customHeight="1">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row>
    <row r="613" spans="1:25" ht="15.75" customHeight="1">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row>
    <row r="614" spans="1:25" ht="15.75" customHeight="1">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row>
    <row r="615" spans="1:25" ht="15.75" customHeight="1">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row>
    <row r="616" spans="1:25" ht="15.75" customHeight="1">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row>
    <row r="617" spans="1:25" ht="15.75" customHeight="1">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row>
    <row r="618" spans="1:25" ht="15.75" customHeight="1">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spans="1:25" ht="15.75" customHeight="1">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row>
    <row r="620" spans="1:25" ht="15.75" customHeight="1">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row>
    <row r="621" spans="1:25" ht="15.75" customHeight="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row>
    <row r="622" spans="1:25" ht="15.75" customHeight="1">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row>
    <row r="623" spans="1:25" ht="15.75" customHeight="1">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row>
    <row r="624" spans="1:25" ht="15.75" customHeight="1">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row>
    <row r="625" spans="1:25" ht="15.75" customHeight="1">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row>
    <row r="626" spans="1:25" ht="15.75" customHeight="1">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row>
    <row r="627" spans="1:25" ht="15.75" customHeight="1">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row>
    <row r="628" spans="1:25" ht="15.75" customHeight="1">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row>
    <row r="629" spans="1:25" ht="15.75" customHeight="1">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row>
    <row r="630" spans="1:25" ht="15.75" customHeight="1">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row>
    <row r="631" spans="1:25" ht="15.75" customHeight="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row>
    <row r="632" spans="1:25" ht="15.75" customHeight="1">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spans="1:25" ht="15.75" customHeight="1">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row>
    <row r="634" spans="1:25" ht="15.75" customHeight="1">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row>
    <row r="635" spans="1:25" ht="15.75" customHeight="1">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row>
    <row r="636" spans="1:25" ht="15.75" customHeight="1">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row>
    <row r="637" spans="1:25" ht="15.75" customHeight="1">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row>
    <row r="638" spans="1:25" ht="15.75" customHeight="1">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row>
    <row r="639" spans="1:25" ht="15.75" customHeight="1">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row>
    <row r="640" spans="1:25" ht="15.75" customHeight="1">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row>
    <row r="641" spans="1:25" ht="15.75" customHeight="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row>
    <row r="642" spans="1:25" ht="15.75" customHeight="1">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row>
    <row r="643" spans="1:25" ht="15.75" customHeight="1">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row>
    <row r="644" spans="1:25" ht="15.75" customHeight="1">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row>
    <row r="645" spans="1:25" ht="15.75" customHeight="1">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row>
    <row r="646" spans="1:25" ht="15.75" customHeight="1">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spans="1:25" ht="15.75" customHeight="1">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row>
    <row r="648" spans="1:25" ht="15.75" customHeight="1">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row>
    <row r="649" spans="1:25" ht="15.75" customHeight="1">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row>
    <row r="650" spans="1:25" ht="15.75" customHeight="1">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row>
    <row r="651" spans="1:25" ht="15.75" customHeight="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row>
    <row r="652" spans="1:25" ht="15.75" customHeight="1">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row>
    <row r="653" spans="1:25" ht="15.75" customHeight="1">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row>
    <row r="654" spans="1:25" ht="15.75" customHeight="1">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row>
    <row r="655" spans="1:25" ht="15.75" customHeight="1">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row>
    <row r="656" spans="1:25" ht="15.75" customHeight="1">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row>
    <row r="657" spans="1:25" ht="15.75" customHeight="1">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row>
    <row r="658" spans="1:25" ht="15.75" customHeight="1">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row>
    <row r="659" spans="1:25" ht="15.75" customHeight="1">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row>
    <row r="660" spans="1:25" ht="15.75" customHeight="1">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spans="1:25" ht="15.75" customHeight="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row>
    <row r="662" spans="1:25" ht="15.75" customHeight="1">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row>
    <row r="663" spans="1:25" ht="15.75" customHeight="1">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row>
    <row r="664" spans="1:25" ht="15.75" customHeight="1">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row>
    <row r="665" spans="1:25" ht="15.75" customHeight="1">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row>
    <row r="666" spans="1:25" ht="15.75" customHeight="1">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row>
    <row r="667" spans="1:25" ht="15.75" customHeight="1">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row>
    <row r="668" spans="1:25" ht="15.75" customHeight="1">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row>
    <row r="669" spans="1:25" ht="15.75" customHeight="1">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row>
    <row r="670" spans="1:25" ht="15.75" customHeight="1">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row>
    <row r="671" spans="1:25" ht="15.75" customHeight="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row>
    <row r="672" spans="1:25" ht="15.75" customHeight="1">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row>
    <row r="673" spans="1:25" ht="15.75" customHeight="1">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row>
    <row r="674" spans="1:25" ht="15.75" customHeight="1">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row>
    <row r="675" spans="1:25" ht="15.75" customHeight="1">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row>
    <row r="676" spans="1:25" ht="15.75" customHeight="1">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row>
    <row r="677" spans="1:25" ht="15.75" customHeight="1">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row>
    <row r="678" spans="1:25" ht="15.75" customHeight="1">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row>
    <row r="679" spans="1:25" ht="15.75" customHeight="1">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row>
    <row r="680" spans="1:25" ht="15.75" customHeight="1">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row>
    <row r="681" spans="1:25" ht="15.75" customHeight="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row>
    <row r="682" spans="1:25" ht="15.75" customHeight="1">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row>
    <row r="683" spans="1:25" ht="15.75" customHeight="1">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row>
    <row r="684" spans="1:25" ht="15.75" customHeight="1">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row>
    <row r="685" spans="1:25" ht="15.75" customHeight="1">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row>
    <row r="686" spans="1:25" ht="15.75" customHeight="1">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row>
    <row r="687" spans="1:25" ht="15.75" customHeight="1">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row>
    <row r="688" spans="1:25" ht="15.75" customHeight="1">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row>
    <row r="689" spans="1:25" ht="15.75" customHeight="1">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row>
    <row r="690" spans="1:25" ht="15.75" customHeight="1">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row>
    <row r="691" spans="1:25" ht="15.75" customHeight="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row>
    <row r="692" spans="1:25" ht="15.75" customHeight="1">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row>
    <row r="693" spans="1:25" ht="15.75" customHeight="1">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row>
    <row r="694" spans="1:25" ht="15.75" customHeight="1">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row>
    <row r="695" spans="1:25" ht="15.75" customHeight="1">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row>
    <row r="696" spans="1:25" ht="15.75" customHeight="1">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row>
    <row r="697" spans="1:25" ht="15.75" customHeight="1">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row>
    <row r="698" spans="1:25" ht="15.75" customHeight="1">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row>
    <row r="699" spans="1:25" ht="15.75" customHeight="1">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row>
    <row r="700" spans="1:25" ht="15.75" customHeight="1">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row>
    <row r="701" spans="1:25" ht="15.75" customHeight="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row>
    <row r="702" spans="1:25" ht="15.75" customHeight="1">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row>
    <row r="703" spans="1:25" ht="15.75" customHeight="1">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row>
    <row r="704" spans="1:25" ht="15.75" customHeight="1">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row>
    <row r="705" spans="1:25" ht="15.75" customHeight="1">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row>
    <row r="706" spans="1:25" ht="15.75" customHeight="1">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row>
    <row r="707" spans="1:25" ht="15.75" customHeight="1">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row>
    <row r="708" spans="1:25" ht="15.75" customHeight="1">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row>
    <row r="709" spans="1:25" ht="15.75" customHeight="1">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row>
    <row r="710" spans="1:25" ht="15.75" customHeight="1">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row>
    <row r="711" spans="1:25" ht="15.75" customHeight="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row>
    <row r="712" spans="1:25" ht="15.75" customHeight="1">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row>
    <row r="713" spans="1:25" ht="15.75" customHeight="1">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row>
    <row r="714" spans="1:25" ht="15.75" customHeight="1">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row>
    <row r="715" spans="1:25" ht="15.75" customHeight="1">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row>
    <row r="716" spans="1:25" ht="15.75" customHeight="1">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row>
    <row r="717" spans="1:25" ht="15.75" customHeight="1">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row>
    <row r="718" spans="1:25" ht="15.75" customHeight="1">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row>
    <row r="719" spans="1:25" ht="15.75" customHeight="1">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row>
    <row r="720" spans="1:25" ht="15.75" customHeight="1">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row>
    <row r="721" spans="1:25" ht="15.75" customHeight="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row>
    <row r="722" spans="1:25" ht="15.75" customHeight="1">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row>
    <row r="723" spans="1:25" ht="15.75" customHeight="1">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row>
    <row r="724" spans="1:25" ht="15.75" customHeight="1">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row>
    <row r="725" spans="1:25" ht="15.75" customHeight="1">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row>
    <row r="726" spans="1:25" ht="15.75" customHeight="1">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row>
    <row r="727" spans="1:25" ht="15.75" customHeight="1">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row>
    <row r="728" spans="1:25" ht="15.75" customHeight="1">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row>
    <row r="729" spans="1:25" ht="15.75" customHeight="1">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row>
    <row r="730" spans="1:25" ht="15.75" customHeight="1">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row>
    <row r="731" spans="1:25" ht="15.75" customHeight="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row>
    <row r="732" spans="1:25" ht="15.75" customHeight="1">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row>
    <row r="733" spans="1:25" ht="15.75" customHeight="1">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row>
    <row r="734" spans="1:25" ht="15.75" customHeight="1">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row>
    <row r="735" spans="1:25" ht="15.75" customHeight="1">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row>
    <row r="736" spans="1:25" ht="15.75" customHeight="1">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row>
    <row r="737" spans="1:25" ht="15.75" customHeight="1">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row>
    <row r="738" spans="1:25" ht="15.75" customHeight="1">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row>
    <row r="739" spans="1:25" ht="15.75" customHeight="1">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row>
    <row r="740" spans="1:25" ht="15.75" customHeight="1">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row>
    <row r="741" spans="1:25" ht="15.75" customHeight="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row>
    <row r="742" spans="1:25" ht="15.75" customHeight="1">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row>
    <row r="743" spans="1:25" ht="15.75" customHeight="1">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row>
    <row r="744" spans="1:25" ht="15.75" customHeight="1">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row>
    <row r="745" spans="1:25" ht="15.75" customHeight="1">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row>
    <row r="746" spans="1:25" ht="15.75" customHeight="1">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row>
    <row r="747" spans="1:25" ht="15.75" customHeight="1">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row>
    <row r="748" spans="1:25" ht="15.75" customHeight="1">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spans="1:25" ht="15.75" customHeight="1">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row>
    <row r="750" spans="1:25" ht="15.75" customHeight="1">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row>
    <row r="751" spans="1:25" ht="15.75" customHeight="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row>
    <row r="752" spans="1:25" ht="15.75" customHeight="1">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row>
    <row r="753" spans="1:25" ht="15.75" customHeight="1">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row>
    <row r="754" spans="1:25" ht="15.75" customHeight="1">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row>
    <row r="755" spans="1:25" ht="15.75" customHeight="1">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row>
    <row r="756" spans="1:25" ht="15.75" customHeight="1">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row>
    <row r="757" spans="1:25" ht="15.75" customHeight="1">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row>
    <row r="758" spans="1:25" ht="15.75" customHeight="1">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row>
    <row r="759" spans="1:25" ht="15.75" customHeight="1">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row>
    <row r="760" spans="1:25" ht="15.75" customHeight="1">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row>
    <row r="761" spans="1:25" ht="15.75" customHeight="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row>
    <row r="762" spans="1:25" ht="15.75" customHeight="1">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row>
    <row r="763" spans="1:25" ht="15.75" customHeight="1">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row>
    <row r="764" spans="1:25" ht="15.75" customHeight="1">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row>
    <row r="765" spans="1:25" ht="15.75" customHeight="1">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row>
    <row r="766" spans="1:25" ht="15.75" customHeight="1">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row>
    <row r="767" spans="1:25" ht="15.75" customHeight="1">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row>
    <row r="768" spans="1:25" ht="15.75" customHeight="1">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row>
    <row r="769" spans="1:25" ht="15.75" customHeight="1">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row>
    <row r="770" spans="1:25" ht="15.75" customHeight="1">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spans="1:25" ht="15.75" customHeight="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row>
    <row r="772" spans="1:25" ht="15.75" customHeight="1">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row>
    <row r="773" spans="1:25" ht="15.75" customHeight="1">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row>
    <row r="774" spans="1:25" ht="15.75" customHeight="1">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row>
    <row r="775" spans="1:25" ht="15.75" customHeight="1">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row>
    <row r="776" spans="1:25" ht="15.75" customHeight="1">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row>
    <row r="777" spans="1:25" ht="15.75" customHeight="1">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row>
    <row r="778" spans="1:25" ht="15.75" customHeight="1">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row>
    <row r="779" spans="1:25" ht="15.75" customHeight="1">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row>
    <row r="780" spans="1:25" ht="15.75" customHeight="1">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row>
    <row r="781" spans="1:25" ht="15.75" customHeight="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row>
    <row r="782" spans="1:25" ht="15.75" customHeight="1">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row>
    <row r="783" spans="1:25" ht="15.75" customHeight="1">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row>
    <row r="784" spans="1:25" ht="15.75" customHeight="1">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row>
    <row r="785" spans="1:25" ht="15.75" customHeight="1">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row>
    <row r="786" spans="1:25" ht="15.75" customHeight="1">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row>
    <row r="787" spans="1:25" ht="15.75" customHeight="1">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row>
    <row r="788" spans="1:25" ht="15.75" customHeight="1">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row>
    <row r="789" spans="1:25" ht="15.75" customHeight="1">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row>
    <row r="790" spans="1:25" ht="15.75" customHeight="1">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row>
    <row r="791" spans="1:25" ht="15.75" customHeight="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row>
    <row r="792" spans="1:25" ht="15.75" customHeight="1">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row>
    <row r="793" spans="1:25" ht="15.75" customHeight="1">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row>
    <row r="794" spans="1:25" ht="15.75" customHeight="1">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row>
    <row r="795" spans="1:25" ht="15.75" customHeight="1">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row>
    <row r="796" spans="1:25" ht="15.75" customHeight="1">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row>
    <row r="797" spans="1:25" ht="15.75" customHeight="1">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row>
    <row r="798" spans="1:25" ht="15.75" customHeight="1">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row>
    <row r="799" spans="1:25" ht="15.75" customHeight="1">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row>
    <row r="800" spans="1:25" ht="15.75" customHeight="1">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row>
    <row r="801" spans="1:25" ht="15.75" customHeight="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row>
    <row r="802" spans="1:25" ht="15.75" customHeight="1">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row>
    <row r="803" spans="1:25" ht="15.75" customHeight="1">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row>
    <row r="804" spans="1:25" ht="15.75" customHeight="1">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row>
    <row r="805" spans="1:25" ht="15.75" customHeight="1">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row>
    <row r="806" spans="1:25" ht="15.75" customHeight="1">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row>
    <row r="807" spans="1:25" ht="15.75" customHeight="1">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row>
    <row r="808" spans="1:25" ht="15.75" customHeight="1">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row>
    <row r="809" spans="1:25" ht="15.75" customHeight="1">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row>
    <row r="810" spans="1:25" ht="15.75" customHeight="1">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row>
    <row r="811" spans="1:25" ht="15.75" customHeight="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row>
    <row r="812" spans="1:25" ht="15.75" customHeight="1">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row>
    <row r="813" spans="1:25" ht="15.75" customHeight="1">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row>
    <row r="814" spans="1:25" ht="15.75" customHeight="1">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row>
    <row r="815" spans="1:25" ht="15.75" customHeight="1">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row>
    <row r="816" spans="1:25" ht="15.75" customHeight="1">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row>
    <row r="817" spans="1:25" ht="15.75" customHeight="1">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row>
    <row r="818" spans="1:25" ht="15.75" customHeight="1">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row>
    <row r="819" spans="1:25" ht="15.75" customHeight="1">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row>
    <row r="820" spans="1:25" ht="15.75" customHeight="1">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row>
    <row r="821" spans="1:25" ht="15.75" customHeight="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row>
    <row r="822" spans="1:25" ht="15.75" customHeight="1">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row>
    <row r="823" spans="1:25" ht="15.75" customHeight="1">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row>
    <row r="824" spans="1:25" ht="15.75" customHeight="1">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row>
    <row r="825" spans="1:25" ht="15.75" customHeight="1">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row>
    <row r="826" spans="1:25" ht="15.75" customHeight="1">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row>
    <row r="827" spans="1:25" ht="15.75" customHeight="1">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row>
    <row r="828" spans="1:25" ht="15.75" customHeight="1">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row>
    <row r="829" spans="1:25" ht="15.75" customHeight="1">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row>
    <row r="830" spans="1:25" ht="15.75" customHeight="1">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row>
    <row r="831" spans="1:25" ht="15.75" customHeight="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row>
    <row r="832" spans="1:25" ht="15.75" customHeight="1">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row>
    <row r="833" spans="1:25" ht="15.75" customHeight="1">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row>
    <row r="834" spans="1:25" ht="15.75" customHeight="1">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row>
    <row r="835" spans="1:25" ht="15.75" customHeight="1">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row>
    <row r="836" spans="1:25" ht="15.75" customHeight="1">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row>
    <row r="837" spans="1:25" ht="15.75" customHeight="1">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row>
    <row r="838" spans="1:25" ht="15.75" customHeight="1">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row>
    <row r="839" spans="1:25" ht="15.75" customHeight="1">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row>
    <row r="840" spans="1:25" ht="15.75" customHeight="1">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row>
    <row r="841" spans="1:25" ht="15.75" customHeight="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row>
    <row r="842" spans="1:25" ht="15.75" customHeight="1">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row>
    <row r="843" spans="1:25" ht="15.75" customHeight="1">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row>
    <row r="844" spans="1:25" ht="15.75" customHeight="1">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row>
    <row r="845" spans="1:25" ht="15.75" customHeight="1">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row>
    <row r="846" spans="1:25" ht="15.75" customHeight="1">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row>
    <row r="847" spans="1:25" ht="15.75" customHeight="1">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row>
    <row r="848" spans="1:25" ht="15.75" customHeight="1">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row>
    <row r="849" spans="1:25" ht="15.75" customHeight="1">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row>
    <row r="850" spans="1:25" ht="15.75" customHeight="1">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row>
    <row r="851" spans="1:25" ht="15.75" customHeight="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row>
    <row r="852" spans="1:25" ht="15.75" customHeight="1">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row>
    <row r="853" spans="1:25" ht="15.75" customHeight="1">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row>
    <row r="854" spans="1:25" ht="15.75" customHeight="1">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row>
    <row r="855" spans="1:25" ht="15.75" customHeight="1">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row>
    <row r="856" spans="1:25" ht="15.75" customHeight="1">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row>
    <row r="857" spans="1:25" ht="15.75" customHeight="1">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row>
    <row r="858" spans="1:25" ht="15.75" customHeight="1">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spans="1:25" ht="15.75" customHeight="1">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row>
    <row r="860" spans="1:25" ht="15.75" customHeight="1">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row>
    <row r="861" spans="1:25" ht="15.75" customHeight="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row>
    <row r="862" spans="1:25" ht="15.75" customHeight="1">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row>
    <row r="863" spans="1:25" ht="15.75" customHeight="1">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row>
    <row r="864" spans="1:25" ht="15.75" customHeight="1">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row>
    <row r="865" spans="1:25" ht="15.75" customHeight="1">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row>
    <row r="866" spans="1:25" ht="15.75" customHeight="1">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row>
    <row r="867" spans="1:25" ht="15.75" customHeight="1">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row>
    <row r="868" spans="1:25" ht="15.75" customHeight="1">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row>
    <row r="869" spans="1:25" ht="15.75" customHeight="1">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row>
    <row r="870" spans="1:25" ht="15.75" customHeight="1">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row>
    <row r="871" spans="1:25" ht="15.75" customHeight="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row>
    <row r="872" spans="1:25" ht="15.75" customHeight="1">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row>
    <row r="873" spans="1:25" ht="15.75" customHeight="1">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row>
    <row r="874" spans="1:25" ht="15.75" customHeight="1">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row>
    <row r="875" spans="1:25" ht="15.75" customHeight="1">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row>
    <row r="876" spans="1:25" ht="15.75" customHeight="1">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row>
    <row r="877" spans="1:25" ht="15.75" customHeight="1">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row>
    <row r="878" spans="1:25" ht="15.75" customHeight="1">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row>
    <row r="879" spans="1:25" ht="15.75" customHeight="1">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row>
    <row r="880" spans="1:25" ht="15.75" customHeight="1">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row>
    <row r="881" spans="1:25" ht="15.75" customHeight="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row>
    <row r="882" spans="1:25" ht="15.75" customHeight="1">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row>
    <row r="883" spans="1:25" ht="15.75" customHeight="1">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row>
    <row r="884" spans="1:25" ht="15.75" customHeight="1">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row>
    <row r="885" spans="1:25" ht="15.75" customHeight="1">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row>
    <row r="886" spans="1:25" ht="15.75" customHeight="1">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row>
    <row r="887" spans="1:25" ht="15.75" customHeight="1">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row>
    <row r="888" spans="1:25" ht="15.75" customHeight="1">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row>
    <row r="889" spans="1:25" ht="15.75" customHeight="1">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row>
    <row r="890" spans="1:25" ht="15.75" customHeight="1">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row>
    <row r="891" spans="1:25" ht="15.75" customHeight="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row>
    <row r="892" spans="1:25" ht="15.75" customHeight="1">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row>
    <row r="893" spans="1:25" ht="15.75" customHeight="1">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row>
    <row r="894" spans="1:25" ht="15.75" customHeight="1">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row>
    <row r="895" spans="1:25" ht="15.75" customHeight="1">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row>
    <row r="896" spans="1:25" ht="15.75" customHeight="1">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row>
    <row r="897" spans="1:25" ht="15.75" customHeight="1">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row>
    <row r="898" spans="1:25" ht="15.75" customHeight="1">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row>
    <row r="899" spans="1:25" ht="15.75" customHeight="1">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row>
    <row r="900" spans="1:25" ht="15.75" customHeight="1">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row>
    <row r="901" spans="1:25" ht="15.75" customHeight="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row>
    <row r="902" spans="1:25" ht="15.75" customHeight="1">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row>
    <row r="903" spans="1:25" ht="15.75" customHeight="1">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row>
    <row r="904" spans="1:25" ht="15.75" customHeight="1">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row>
    <row r="905" spans="1:25" ht="15.75" customHeight="1">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row>
    <row r="906" spans="1:25" ht="15.75" customHeight="1">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row>
    <row r="907" spans="1:25" ht="15.75" customHeight="1">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row>
    <row r="908" spans="1:25" ht="15.75" customHeight="1">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row>
    <row r="909" spans="1:25" ht="15.75" customHeight="1">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row>
    <row r="910" spans="1:25" ht="15.75" customHeight="1">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row>
    <row r="911" spans="1:25" ht="15.75" customHeight="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row>
    <row r="912" spans="1:25" ht="15.75" customHeight="1">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row>
    <row r="913" spans="1:25" ht="15.75" customHeight="1">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row>
    <row r="914" spans="1:25" ht="15.75" customHeight="1">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row>
    <row r="915" spans="1:25" ht="15.75" customHeight="1">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row>
    <row r="916" spans="1:25" ht="15.75" customHeight="1">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row>
    <row r="917" spans="1:25" ht="15.75" customHeight="1">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row>
    <row r="918" spans="1:25" ht="15.75" customHeight="1">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row>
    <row r="919" spans="1:25" ht="15.75" customHeight="1">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row>
    <row r="920" spans="1:25" ht="15.75" customHeight="1">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row>
    <row r="921" spans="1:25" ht="15.75" customHeight="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row>
    <row r="922" spans="1:25" ht="15.75" customHeight="1">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row>
    <row r="923" spans="1:25" ht="15.75" customHeight="1">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row>
    <row r="924" spans="1:25" ht="15.75" customHeight="1">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row>
    <row r="925" spans="1:25" ht="15.75" customHeight="1">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row>
    <row r="926" spans="1:25" ht="15.75" customHeight="1">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row>
    <row r="927" spans="1:25" ht="15.75" customHeight="1">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row>
    <row r="928" spans="1:25" ht="15.75" customHeight="1">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row>
    <row r="929" spans="1:25" ht="15.75" customHeight="1">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row>
    <row r="930" spans="1:25" ht="15.75" customHeight="1">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row>
    <row r="931" spans="1:25" ht="15.75" customHeight="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row>
    <row r="932" spans="1:25" ht="15.75" customHeight="1">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row>
    <row r="933" spans="1:25" ht="15.75" customHeight="1">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row>
    <row r="934" spans="1:25" ht="15.75" customHeight="1">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row>
    <row r="935" spans="1:25" ht="15.75" customHeight="1">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row>
    <row r="936" spans="1:25" ht="15.75" customHeight="1">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row>
    <row r="937" spans="1:25" ht="15.75" customHeight="1">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row>
    <row r="938" spans="1:25" ht="15.75" customHeight="1">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row>
    <row r="939" spans="1:25" ht="15.75" customHeight="1">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row>
    <row r="940" spans="1:25" ht="15.75" customHeight="1">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row>
    <row r="941" spans="1:25" ht="15.75" customHeight="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row>
    <row r="942" spans="1:25" ht="15.75" customHeight="1">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row>
    <row r="943" spans="1:25" ht="15.75" customHeight="1">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row>
    <row r="944" spans="1:25" ht="15.75" customHeight="1">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row>
    <row r="945" spans="1:25" ht="15.75" customHeight="1">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row>
    <row r="946" spans="1:25" ht="15.75" customHeight="1">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row>
    <row r="947" spans="1:25" ht="15.75" customHeight="1">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row>
    <row r="948" spans="1:25" ht="15.75" customHeight="1">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row>
    <row r="949" spans="1:25" ht="15.75" customHeight="1">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row>
    <row r="950" spans="1:25" ht="15.75" customHeight="1">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row>
    <row r="951" spans="1:25" ht="15.75" customHeight="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row>
    <row r="952" spans="1:25" ht="15.75" customHeight="1">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row>
    <row r="953" spans="1:25" ht="15.75" customHeight="1">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row>
    <row r="954" spans="1:25" ht="15.75" customHeight="1">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row>
    <row r="955" spans="1:25" ht="15.75" customHeight="1">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row>
    <row r="956" spans="1:25" ht="15.75" customHeight="1">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row>
    <row r="957" spans="1:25" ht="15.75" customHeight="1">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row>
    <row r="958" spans="1:25" ht="15.75" customHeight="1">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row>
    <row r="959" spans="1:25" ht="15.75" customHeight="1">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row>
    <row r="960" spans="1:25" ht="15.75" customHeight="1">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row>
    <row r="961" spans="1:25" ht="15.75" customHeight="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row>
    <row r="962" spans="1:25" ht="15.75" customHeight="1">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row>
    <row r="963" spans="1:25" ht="15.75" customHeight="1">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row>
    <row r="964" spans="1:25" ht="15.75" customHeight="1">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row>
    <row r="965" spans="1:25" ht="15.75" customHeight="1">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row>
    <row r="966" spans="1:25" ht="15.75" customHeight="1">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row>
    <row r="967" spans="1:25" ht="15.75" customHeight="1">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row>
    <row r="968" spans="1:25" ht="15.75" customHeight="1">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row>
    <row r="969" spans="1:25" ht="15.75" customHeight="1">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row>
    <row r="970" spans="1:25" ht="15.75" customHeight="1">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row>
    <row r="971" spans="1:25" ht="15.75" customHeight="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row>
    <row r="972" spans="1:25" ht="15.75" customHeight="1">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row>
    <row r="973" spans="1:25" ht="15.75" customHeight="1">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row>
    <row r="974" spans="1:25" ht="15.75" customHeight="1">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row>
    <row r="975" spans="1:25" ht="15.75" customHeight="1">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row>
    <row r="976" spans="1:25" ht="15.75" customHeight="1">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row>
    <row r="977" spans="1:25" ht="15.75" customHeight="1">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row>
    <row r="978" spans="1:25" ht="15.75" customHeight="1">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row>
    <row r="979" spans="1:25" ht="15.75" customHeight="1">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row>
    <row r="980" spans="1:25" ht="15.75" customHeight="1">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row>
    <row r="981" spans="1:25" ht="15.75" customHeight="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row>
    <row r="982" spans="1:25" ht="15.75" customHeight="1">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row>
    <row r="983" spans="1:25" ht="15.75" customHeight="1">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row>
    <row r="984" spans="1:25" ht="15.75" customHeight="1">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row>
    <row r="985" spans="1:25" ht="15.75" customHeight="1">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row>
    <row r="986" spans="1:25" ht="15.75" customHeight="1">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row>
    <row r="987" spans="1:25" ht="15.75" customHeight="1">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row>
    <row r="988" spans="1:25" ht="15.75" customHeight="1">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row>
    <row r="989" spans="1:25" ht="15.75" customHeight="1">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row>
    <row r="990" spans="1:25" ht="15.75" customHeight="1">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row>
    <row r="991" spans="1:25" ht="15.75" customHeight="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row>
    <row r="992" spans="1:25" ht="15.75" customHeight="1">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row>
    <row r="993" spans="1:25" ht="15.75" customHeight="1">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row>
    <row r="994" spans="1:25" ht="15.75" customHeight="1">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row>
    <row r="995" spans="1:25" ht="15.75" customHeight="1">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row>
    <row r="996" spans="1:25" ht="15.75" customHeight="1">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row>
    <row r="997" spans="1:25" ht="15.75" customHeight="1">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row>
    <row r="998" spans="1:25" ht="15.75" customHeight="1">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row>
    <row r="999" spans="1:25" ht="15.75" customHeight="1">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row>
    <row r="1000" spans="1:25" ht="15.75" customHeight="1">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row>
  </sheetData>
  <mergeCells count="39">
    <mergeCell ref="C43:G43"/>
    <mergeCell ref="C44:G44"/>
    <mergeCell ref="A14:A15"/>
    <mergeCell ref="B14:C15"/>
    <mergeCell ref="C30:H31"/>
    <mergeCell ref="C23:E23"/>
    <mergeCell ref="C24:E24"/>
    <mergeCell ref="A25:E25"/>
    <mergeCell ref="B26:E26"/>
    <mergeCell ref="A28:E28"/>
    <mergeCell ref="B18:E18"/>
    <mergeCell ref="B19:E19"/>
    <mergeCell ref="C20:E20"/>
    <mergeCell ref="C21:E21"/>
    <mergeCell ref="C22:E22"/>
    <mergeCell ref="B13:D13"/>
    <mergeCell ref="E13:H13"/>
    <mergeCell ref="E14:H14"/>
    <mergeCell ref="E15:H15"/>
    <mergeCell ref="B16:D16"/>
    <mergeCell ref="E16:H16"/>
    <mergeCell ref="B10:D10"/>
    <mergeCell ref="E10:H10"/>
    <mergeCell ref="B11:D11"/>
    <mergeCell ref="E11:H11"/>
    <mergeCell ref="B12:D12"/>
    <mergeCell ref="E12:H12"/>
    <mergeCell ref="B7:D7"/>
    <mergeCell ref="E7:H7"/>
    <mergeCell ref="B8:D8"/>
    <mergeCell ref="E8:H8"/>
    <mergeCell ref="B9:D9"/>
    <mergeCell ref="E9:H9"/>
    <mergeCell ref="A1:H1"/>
    <mergeCell ref="A2:H2"/>
    <mergeCell ref="A3:H3"/>
    <mergeCell ref="B5:H5"/>
    <mergeCell ref="B6:D6"/>
    <mergeCell ref="E6:H6"/>
  </mergeCells>
  <pageMargins left="0.6692913385826772" right="0.70866141732283472" top="0.59055118110236227" bottom="0.74803149606299213" header="0" footer="0"/>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3"/>
  <sheetViews>
    <sheetView view="pageBreakPreview" topLeftCell="A144" zoomScaleNormal="100" zoomScaleSheetLayoutView="100" workbookViewId="0">
      <selection activeCell="I153" sqref="I153"/>
    </sheetView>
  </sheetViews>
  <sheetFormatPr defaultColWidth="12.58203125" defaultRowHeight="15" customHeight="1"/>
  <cols>
    <col min="1" max="5" width="4.08203125" customWidth="1"/>
    <col min="6" max="6" width="2.75" customWidth="1"/>
    <col min="7" max="7" width="39.5" customWidth="1"/>
    <col min="8" max="8" width="8.5" customWidth="1"/>
    <col min="9" max="9" width="8.25" customWidth="1"/>
    <col min="10" max="10" width="9.25" customWidth="1"/>
    <col min="11" max="12" width="6.75" customWidth="1"/>
    <col min="13" max="13" width="11.33203125" customWidth="1"/>
    <col min="14" max="26" width="8" customWidth="1"/>
  </cols>
  <sheetData>
    <row r="1" spans="1:26" ht="18" hidden="1" customHeight="1">
      <c r="A1" s="453"/>
      <c r="B1" s="130"/>
      <c r="C1" s="453"/>
      <c r="D1" s="55"/>
      <c r="E1" s="55"/>
      <c r="F1" s="55"/>
      <c r="G1" s="151"/>
      <c r="H1" s="781" t="s">
        <v>112</v>
      </c>
      <c r="I1" s="727"/>
      <c r="J1" s="727"/>
      <c r="K1" s="727"/>
      <c r="L1" s="727"/>
      <c r="M1" s="727"/>
      <c r="N1" s="130"/>
      <c r="O1" s="130"/>
      <c r="P1" s="130"/>
      <c r="Q1" s="130"/>
      <c r="R1" s="130"/>
      <c r="S1" s="130"/>
      <c r="T1" s="130"/>
      <c r="U1" s="130"/>
      <c r="V1" s="130"/>
      <c r="W1" s="130"/>
      <c r="X1" s="130"/>
      <c r="Y1" s="130"/>
      <c r="Z1" s="130"/>
    </row>
    <row r="2" spans="1:26" ht="15" hidden="1" customHeight="1">
      <c r="A2" s="91"/>
      <c r="B2" s="91"/>
      <c r="C2" s="91"/>
      <c r="D2" s="91"/>
      <c r="E2" s="91"/>
      <c r="F2" s="91"/>
      <c r="G2" s="91"/>
      <c r="H2" s="781" t="s">
        <v>113</v>
      </c>
      <c r="I2" s="727"/>
      <c r="J2" s="727"/>
      <c r="K2" s="727"/>
      <c r="L2" s="727"/>
      <c r="M2" s="727"/>
      <c r="N2" s="130"/>
      <c r="O2" s="130"/>
      <c r="P2" s="130"/>
      <c r="Q2" s="130"/>
      <c r="R2" s="130"/>
      <c r="S2" s="130"/>
      <c r="T2" s="130"/>
      <c r="U2" s="130"/>
      <c r="V2" s="130"/>
      <c r="W2" s="130"/>
      <c r="X2" s="130"/>
      <c r="Y2" s="130"/>
      <c r="Z2" s="130"/>
    </row>
    <row r="3" spans="1:26" ht="15" hidden="1" customHeight="1">
      <c r="A3" s="91"/>
      <c r="B3" s="91"/>
      <c r="C3" s="91"/>
      <c r="D3" s="91"/>
      <c r="E3" s="91"/>
      <c r="F3" s="91"/>
      <c r="G3" s="91"/>
      <c r="H3" s="56" t="s">
        <v>114</v>
      </c>
      <c r="I3" s="56"/>
      <c r="J3" s="56"/>
      <c r="K3" s="56"/>
      <c r="L3" s="56"/>
      <c r="M3" s="56"/>
      <c r="N3" s="130"/>
      <c r="O3" s="130"/>
      <c r="P3" s="130"/>
      <c r="Q3" s="130"/>
      <c r="R3" s="130"/>
      <c r="S3" s="130"/>
      <c r="T3" s="130"/>
      <c r="U3" s="130"/>
      <c r="V3" s="130"/>
      <c r="W3" s="130"/>
      <c r="X3" s="130"/>
      <c r="Y3" s="130"/>
      <c r="Z3" s="130"/>
    </row>
    <row r="4" spans="1:26" ht="15" hidden="1" customHeight="1">
      <c r="A4" s="91"/>
      <c r="B4" s="91"/>
      <c r="C4" s="91"/>
      <c r="D4" s="91"/>
      <c r="E4" s="91"/>
      <c r="F4" s="91"/>
      <c r="G4" s="91"/>
      <c r="H4" s="56" t="s">
        <v>115</v>
      </c>
      <c r="I4" s="56"/>
      <c r="J4" s="56"/>
      <c r="K4" s="56"/>
      <c r="L4" s="56"/>
      <c r="M4" s="56"/>
      <c r="N4" s="130"/>
      <c r="O4" s="130"/>
      <c r="P4" s="130"/>
      <c r="Q4" s="130"/>
      <c r="R4" s="130"/>
      <c r="S4" s="130"/>
      <c r="T4" s="130"/>
      <c r="U4" s="130"/>
      <c r="V4" s="130"/>
      <c r="W4" s="130"/>
      <c r="X4" s="130"/>
      <c r="Y4" s="130"/>
      <c r="Z4" s="130"/>
    </row>
    <row r="5" spans="1:26" ht="15" hidden="1" customHeight="1">
      <c r="A5" s="91"/>
      <c r="B5" s="91"/>
      <c r="C5" s="91"/>
      <c r="D5" s="91"/>
      <c r="E5" s="91"/>
      <c r="F5" s="91"/>
      <c r="G5" s="91"/>
      <c r="H5" s="56" t="s">
        <v>116</v>
      </c>
      <c r="I5" s="56"/>
      <c r="J5" s="56"/>
      <c r="K5" s="56"/>
      <c r="L5" s="56"/>
      <c r="M5" s="56"/>
      <c r="N5" s="130"/>
      <c r="O5" s="130"/>
      <c r="P5" s="130"/>
      <c r="Q5" s="130"/>
      <c r="R5" s="130"/>
      <c r="S5" s="130"/>
      <c r="T5" s="130"/>
      <c r="U5" s="130"/>
      <c r="V5" s="130"/>
      <c r="W5" s="130"/>
      <c r="X5" s="130"/>
      <c r="Y5" s="130"/>
      <c r="Z5" s="130"/>
    </row>
    <row r="6" spans="1:26" ht="15" hidden="1" customHeight="1">
      <c r="A6" s="91"/>
      <c r="B6" s="91"/>
      <c r="C6" s="91"/>
      <c r="D6" s="91"/>
      <c r="E6" s="91"/>
      <c r="F6" s="91"/>
      <c r="G6" s="91"/>
      <c r="H6" s="454" t="s">
        <v>117</v>
      </c>
      <c r="I6" s="56"/>
      <c r="J6" s="56"/>
      <c r="K6" s="56"/>
      <c r="L6" s="56"/>
      <c r="M6" s="56"/>
      <c r="N6" s="130"/>
      <c r="O6" s="130"/>
      <c r="P6" s="130"/>
      <c r="Q6" s="130"/>
      <c r="R6" s="130"/>
      <c r="S6" s="130"/>
      <c r="T6" s="130"/>
      <c r="U6" s="130"/>
      <c r="V6" s="130"/>
      <c r="W6" s="130"/>
      <c r="X6" s="130"/>
      <c r="Y6" s="130"/>
      <c r="Z6" s="130"/>
    </row>
    <row r="7" spans="1:26" ht="15" hidden="1" customHeight="1">
      <c r="A7" s="91"/>
      <c r="B7" s="91"/>
      <c r="C7" s="91"/>
      <c r="D7" s="91"/>
      <c r="E7" s="91"/>
      <c r="F7" s="91"/>
      <c r="G7" s="91"/>
      <c r="H7" s="454" t="s">
        <v>118</v>
      </c>
      <c r="I7" s="56"/>
      <c r="J7" s="56"/>
      <c r="K7" s="56"/>
      <c r="L7" s="56"/>
      <c r="M7" s="56"/>
      <c r="N7" s="130"/>
      <c r="O7" s="130"/>
      <c r="P7" s="130"/>
      <c r="Q7" s="130"/>
      <c r="R7" s="130"/>
      <c r="S7" s="130"/>
      <c r="T7" s="130"/>
      <c r="U7" s="130"/>
      <c r="V7" s="130"/>
      <c r="W7" s="130"/>
      <c r="X7" s="130"/>
      <c r="Y7" s="130"/>
      <c r="Z7" s="130"/>
    </row>
    <row r="8" spans="1:26" ht="15" hidden="1" customHeight="1">
      <c r="A8" s="91"/>
      <c r="B8" s="91"/>
      <c r="C8" s="91"/>
      <c r="D8" s="91"/>
      <c r="E8" s="91"/>
      <c r="F8" s="91"/>
      <c r="G8" s="91"/>
      <c r="H8" s="56" t="s">
        <v>119</v>
      </c>
      <c r="I8" s="56"/>
      <c r="J8" s="56"/>
      <c r="K8" s="56"/>
      <c r="L8" s="56"/>
      <c r="M8" s="56"/>
      <c r="N8" s="130"/>
      <c r="O8" s="130"/>
      <c r="P8" s="130"/>
      <c r="Q8" s="130"/>
      <c r="R8" s="130"/>
      <c r="S8" s="130"/>
      <c r="T8" s="130"/>
      <c r="U8" s="130"/>
      <c r="V8" s="130"/>
      <c r="W8" s="130"/>
      <c r="X8" s="130"/>
      <c r="Y8" s="130"/>
      <c r="Z8" s="130"/>
    </row>
    <row r="9" spans="1:26" ht="153" hidden="1" customHeight="1">
      <c r="A9" s="91"/>
      <c r="B9" s="91"/>
      <c r="C9" s="91"/>
      <c r="D9" s="91"/>
      <c r="E9" s="91"/>
      <c r="F9" s="91"/>
      <c r="G9" s="91"/>
      <c r="H9" s="782" t="s">
        <v>120</v>
      </c>
      <c r="I9" s="727"/>
      <c r="J9" s="727"/>
      <c r="K9" s="727"/>
      <c r="L9" s="727"/>
      <c r="M9" s="727"/>
      <c r="N9" s="130"/>
      <c r="O9" s="130"/>
      <c r="P9" s="130"/>
      <c r="Q9" s="130"/>
      <c r="R9" s="130"/>
      <c r="S9" s="130"/>
      <c r="T9" s="130"/>
      <c r="U9" s="130"/>
      <c r="V9" s="130"/>
      <c r="W9" s="130"/>
      <c r="X9" s="130"/>
      <c r="Y9" s="130"/>
      <c r="Z9" s="130"/>
    </row>
    <row r="10" spans="1:26" ht="15.75" hidden="1" customHeight="1">
      <c r="A10" s="130" t="s">
        <v>121</v>
      </c>
      <c r="B10" s="91"/>
      <c r="C10" s="91"/>
      <c r="D10" s="91"/>
      <c r="E10" s="91"/>
      <c r="F10" s="91"/>
      <c r="G10" s="91"/>
      <c r="H10" s="91"/>
      <c r="I10" s="91"/>
      <c r="J10" s="91"/>
      <c r="K10" s="130"/>
      <c r="L10" s="130"/>
      <c r="M10" s="130"/>
      <c r="N10" s="130"/>
      <c r="O10" s="130"/>
      <c r="P10" s="130"/>
      <c r="Q10" s="130"/>
      <c r="R10" s="130"/>
      <c r="S10" s="130"/>
      <c r="T10" s="130"/>
      <c r="U10" s="130"/>
      <c r="V10" s="130"/>
      <c r="W10" s="130"/>
      <c r="X10" s="130"/>
      <c r="Y10" s="130"/>
      <c r="Z10" s="130"/>
    </row>
    <row r="11" spans="1:26" ht="15.75" hidden="1" customHeight="1">
      <c r="A11" s="56" t="s">
        <v>122</v>
      </c>
      <c r="B11" s="91"/>
      <c r="C11" s="91"/>
      <c r="D11" s="91"/>
      <c r="E11" s="91"/>
      <c r="F11" s="91"/>
      <c r="G11" s="91"/>
      <c r="H11" s="91"/>
      <c r="I11" s="91"/>
      <c r="J11" s="91"/>
      <c r="K11" s="130"/>
      <c r="L11" s="130"/>
      <c r="M11" s="130"/>
      <c r="N11" s="130"/>
      <c r="O11" s="130"/>
      <c r="P11" s="130"/>
      <c r="Q11" s="130"/>
      <c r="R11" s="130"/>
      <c r="S11" s="130"/>
      <c r="T11" s="130"/>
      <c r="U11" s="130"/>
      <c r="V11" s="130"/>
      <c r="W11" s="130"/>
      <c r="X11" s="130"/>
      <c r="Y11" s="130"/>
      <c r="Z11" s="130"/>
    </row>
    <row r="12" spans="1:26" ht="15.75" hidden="1" customHeight="1">
      <c r="A12" s="56" t="s">
        <v>123</v>
      </c>
      <c r="B12" s="91"/>
      <c r="C12" s="91"/>
      <c r="D12" s="91"/>
      <c r="E12" s="91"/>
      <c r="F12" s="91"/>
      <c r="G12" s="91"/>
      <c r="H12" s="91"/>
      <c r="I12" s="91"/>
      <c r="J12" s="91"/>
      <c r="K12" s="130"/>
      <c r="L12" s="130"/>
      <c r="M12" s="130"/>
      <c r="N12" s="130"/>
      <c r="O12" s="130"/>
      <c r="P12" s="130"/>
      <c r="Q12" s="130"/>
      <c r="R12" s="130"/>
      <c r="S12" s="130"/>
      <c r="T12" s="130"/>
      <c r="U12" s="130"/>
      <c r="V12" s="130"/>
      <c r="W12" s="130"/>
      <c r="X12" s="130"/>
      <c r="Y12" s="130"/>
      <c r="Z12" s="130"/>
    </row>
    <row r="13" spans="1:26" ht="15.75" customHeight="1">
      <c r="A13" s="91"/>
      <c r="B13" s="91"/>
      <c r="C13" s="91"/>
      <c r="D13" s="91"/>
      <c r="E13" s="91"/>
      <c r="F13" s="91"/>
      <c r="G13" s="91"/>
      <c r="H13" s="91"/>
      <c r="I13" s="91"/>
      <c r="J13" s="130"/>
      <c r="K13" s="130"/>
      <c r="L13" s="130"/>
      <c r="M13" s="130"/>
      <c r="N13" s="130"/>
      <c r="O13" s="130"/>
      <c r="P13" s="130"/>
      <c r="Q13" s="130"/>
      <c r="R13" s="130"/>
      <c r="S13" s="130"/>
      <c r="T13" s="130"/>
      <c r="U13" s="130"/>
      <c r="V13" s="130"/>
      <c r="W13" s="130"/>
      <c r="X13" s="130"/>
      <c r="Y13" s="130"/>
      <c r="Z13" s="130"/>
    </row>
    <row r="14" spans="1:26" ht="19.5" customHeight="1">
      <c r="A14" s="783" t="s">
        <v>122</v>
      </c>
      <c r="B14" s="727"/>
      <c r="C14" s="727"/>
      <c r="D14" s="727"/>
      <c r="E14" s="727"/>
      <c r="F14" s="727"/>
      <c r="G14" s="727"/>
      <c r="H14" s="727"/>
      <c r="I14" s="727"/>
      <c r="J14" s="727"/>
      <c r="K14" s="727"/>
      <c r="L14" s="727"/>
      <c r="M14" s="727"/>
      <c r="N14" s="474"/>
      <c r="O14" s="130"/>
      <c r="P14" s="130"/>
      <c r="Q14" s="130"/>
      <c r="R14" s="130"/>
      <c r="S14" s="130"/>
      <c r="T14" s="130"/>
      <c r="U14" s="130"/>
      <c r="V14" s="130"/>
      <c r="W14" s="130"/>
      <c r="X14" s="130"/>
      <c r="Y14" s="130"/>
      <c r="Z14" s="130"/>
    </row>
    <row r="15" spans="1:26" ht="19.5" customHeight="1">
      <c r="A15" s="783" t="s">
        <v>123</v>
      </c>
      <c r="B15" s="727"/>
      <c r="C15" s="727"/>
      <c r="D15" s="727"/>
      <c r="E15" s="727"/>
      <c r="F15" s="727"/>
      <c r="G15" s="727"/>
      <c r="H15" s="727"/>
      <c r="I15" s="727"/>
      <c r="J15" s="727"/>
      <c r="K15" s="727"/>
      <c r="L15" s="727"/>
      <c r="M15" s="727"/>
      <c r="N15" s="474"/>
      <c r="O15" s="130"/>
      <c r="P15" s="130"/>
      <c r="Q15" s="130"/>
      <c r="R15" s="130"/>
      <c r="S15" s="130"/>
      <c r="T15" s="130"/>
      <c r="U15" s="130"/>
      <c r="V15" s="130"/>
      <c r="W15" s="130"/>
      <c r="X15" s="130"/>
      <c r="Y15" s="130"/>
      <c r="Z15" s="130"/>
    </row>
    <row r="16" spans="1:26" ht="18.75" customHeight="1">
      <c r="A16" s="783" t="s">
        <v>124</v>
      </c>
      <c r="B16" s="727"/>
      <c r="C16" s="727"/>
      <c r="D16" s="727"/>
      <c r="E16" s="727"/>
      <c r="F16" s="727"/>
      <c r="G16" s="727"/>
      <c r="H16" s="727"/>
      <c r="I16" s="727"/>
      <c r="J16" s="727"/>
      <c r="K16" s="727"/>
      <c r="L16" s="727"/>
      <c r="M16" s="727"/>
      <c r="N16" s="474"/>
      <c r="O16" s="130"/>
      <c r="P16" s="130"/>
      <c r="Q16" s="130"/>
      <c r="R16" s="130"/>
      <c r="S16" s="130"/>
      <c r="T16" s="130"/>
      <c r="U16" s="130"/>
      <c r="V16" s="130"/>
      <c r="W16" s="130"/>
      <c r="X16" s="130"/>
      <c r="Y16" s="130"/>
      <c r="Z16" s="130"/>
    </row>
    <row r="17" spans="1:26" ht="18.75" customHeight="1">
      <c r="A17" s="90"/>
      <c r="B17" s="90"/>
      <c r="C17" s="90"/>
      <c r="D17" s="90"/>
      <c r="E17" s="90"/>
      <c r="F17" s="90"/>
      <c r="G17" s="90"/>
      <c r="H17" s="90"/>
      <c r="I17" s="90"/>
      <c r="J17" s="90"/>
      <c r="K17" s="90"/>
      <c r="L17" s="90"/>
      <c r="M17" s="90"/>
      <c r="N17" s="90"/>
      <c r="O17" s="130"/>
      <c r="P17" s="130"/>
      <c r="Q17" s="130"/>
      <c r="R17" s="130"/>
      <c r="S17" s="130"/>
      <c r="T17" s="130"/>
      <c r="U17" s="130"/>
      <c r="V17" s="130"/>
      <c r="W17" s="130"/>
      <c r="X17" s="130"/>
      <c r="Y17" s="130"/>
      <c r="Z17" s="130"/>
    </row>
    <row r="18" spans="1:26" ht="18" customHeight="1">
      <c r="A18" s="55" t="s">
        <v>125</v>
      </c>
      <c r="B18" s="91"/>
      <c r="C18" s="91"/>
      <c r="D18" s="91"/>
      <c r="E18" s="91"/>
      <c r="F18" s="91"/>
      <c r="G18" s="91"/>
      <c r="H18" s="55" t="s">
        <v>1570</v>
      </c>
      <c r="I18" s="55"/>
      <c r="J18" s="55"/>
      <c r="K18" s="130"/>
      <c r="L18" s="130"/>
      <c r="M18" s="91"/>
      <c r="N18" s="91"/>
      <c r="O18" s="130"/>
      <c r="P18" s="130"/>
      <c r="Q18" s="130"/>
      <c r="R18" s="130"/>
      <c r="S18" s="130"/>
      <c r="T18" s="130"/>
      <c r="U18" s="130"/>
      <c r="V18" s="130"/>
      <c r="W18" s="130"/>
      <c r="X18" s="130"/>
      <c r="Y18" s="130"/>
      <c r="Z18" s="130"/>
    </row>
    <row r="19" spans="1:26" ht="19.5" customHeight="1">
      <c r="A19" s="130"/>
      <c r="B19" s="55"/>
      <c r="C19" s="55"/>
      <c r="D19" s="55"/>
      <c r="E19" s="55"/>
      <c r="F19" s="55"/>
      <c r="G19" s="55"/>
      <c r="H19" s="55">
        <f>PAK!D3</f>
        <v>0</v>
      </c>
      <c r="I19" s="55"/>
      <c r="J19" s="130"/>
      <c r="K19" s="55"/>
      <c r="L19" s="55"/>
      <c r="M19" s="55"/>
      <c r="N19" s="55"/>
      <c r="O19" s="130"/>
      <c r="P19" s="130"/>
      <c r="Q19" s="130"/>
      <c r="R19" s="130"/>
      <c r="S19" s="130"/>
      <c r="T19" s="130"/>
      <c r="U19" s="130"/>
      <c r="V19" s="130"/>
      <c r="W19" s="130"/>
      <c r="X19" s="130"/>
      <c r="Y19" s="130"/>
      <c r="Z19" s="130"/>
    </row>
    <row r="20" spans="1:26" ht="25.5" customHeight="1">
      <c r="A20" s="68" t="s">
        <v>126</v>
      </c>
      <c r="B20" s="784" t="s">
        <v>53</v>
      </c>
      <c r="C20" s="785"/>
      <c r="D20" s="785"/>
      <c r="E20" s="785"/>
      <c r="F20" s="785"/>
      <c r="G20" s="785"/>
      <c r="H20" s="786"/>
      <c r="I20" s="786"/>
      <c r="J20" s="786"/>
      <c r="K20" s="786"/>
      <c r="L20" s="786"/>
      <c r="M20" s="787"/>
      <c r="N20" s="55"/>
      <c r="O20" s="55"/>
      <c r="P20" s="130"/>
      <c r="Q20" s="130"/>
      <c r="R20" s="130"/>
      <c r="S20" s="130"/>
      <c r="T20" s="130"/>
      <c r="U20" s="130"/>
      <c r="V20" s="130"/>
      <c r="W20" s="130"/>
      <c r="X20" s="130"/>
      <c r="Y20" s="130"/>
      <c r="Z20" s="130"/>
    </row>
    <row r="21" spans="1:26" ht="21" customHeight="1">
      <c r="A21" s="74" t="s">
        <v>127</v>
      </c>
      <c r="B21" s="788" t="s">
        <v>128</v>
      </c>
      <c r="C21" s="785"/>
      <c r="D21" s="785"/>
      <c r="E21" s="785"/>
      <c r="F21" s="785"/>
      <c r="G21" s="785"/>
      <c r="H21" s="789" t="str">
        <f>PAK!E6</f>
        <v>Dr. Admi Nazra</v>
      </c>
      <c r="I21" s="790"/>
      <c r="J21" s="790"/>
      <c r="K21" s="790"/>
      <c r="L21" s="790"/>
      <c r="M21" s="790"/>
      <c r="N21" s="55"/>
      <c r="O21" s="55"/>
      <c r="P21" s="130"/>
      <c r="Q21" s="130"/>
      <c r="R21" s="130"/>
      <c r="S21" s="130"/>
      <c r="T21" s="130"/>
      <c r="U21" s="130"/>
      <c r="V21" s="130"/>
      <c r="W21" s="130"/>
      <c r="X21" s="130"/>
      <c r="Y21" s="130"/>
      <c r="Z21" s="130"/>
    </row>
    <row r="22" spans="1:26" ht="21" customHeight="1">
      <c r="A22" s="74" t="s">
        <v>129</v>
      </c>
      <c r="B22" s="788" t="s">
        <v>130</v>
      </c>
      <c r="C22" s="785"/>
      <c r="D22" s="785"/>
      <c r="E22" s="785"/>
      <c r="F22" s="785"/>
      <c r="G22" s="785"/>
      <c r="H22" s="791" t="str">
        <f>PAK!E7</f>
        <v>197303301999031008 / 0030037304</v>
      </c>
      <c r="I22" s="790"/>
      <c r="J22" s="790"/>
      <c r="K22" s="790"/>
      <c r="L22" s="790"/>
      <c r="M22" s="790"/>
      <c r="N22" s="55"/>
      <c r="O22" s="55"/>
      <c r="P22" s="55"/>
      <c r="Q22" s="55"/>
      <c r="R22" s="55"/>
      <c r="S22" s="55"/>
      <c r="T22" s="55"/>
      <c r="U22" s="55"/>
      <c r="V22" s="55"/>
      <c r="W22" s="55"/>
      <c r="X22" s="55"/>
      <c r="Y22" s="55"/>
      <c r="Z22" s="55"/>
    </row>
    <row r="23" spans="1:26" ht="21" customHeight="1">
      <c r="A23" s="74" t="s">
        <v>131</v>
      </c>
      <c r="B23" s="788" t="s">
        <v>132</v>
      </c>
      <c r="C23" s="785"/>
      <c r="D23" s="785"/>
      <c r="E23" s="785"/>
      <c r="F23" s="785"/>
      <c r="G23" s="785"/>
      <c r="H23" s="789" t="str">
        <f>PAK!E8</f>
        <v>J 186213</v>
      </c>
      <c r="I23" s="790"/>
      <c r="J23" s="790"/>
      <c r="K23" s="790"/>
      <c r="L23" s="790"/>
      <c r="M23" s="790"/>
      <c r="N23" s="55"/>
      <c r="O23" s="55"/>
      <c r="P23" s="55"/>
      <c r="Q23" s="55"/>
      <c r="R23" s="55"/>
      <c r="S23" s="55"/>
      <c r="T23" s="55"/>
      <c r="U23" s="55"/>
      <c r="V23" s="55"/>
      <c r="W23" s="55"/>
      <c r="X23" s="55"/>
      <c r="Y23" s="55"/>
      <c r="Z23" s="55"/>
    </row>
    <row r="24" spans="1:26" ht="21" customHeight="1">
      <c r="A24" s="74" t="s">
        <v>133</v>
      </c>
      <c r="B24" s="788" t="s">
        <v>60</v>
      </c>
      <c r="C24" s="785"/>
      <c r="D24" s="785"/>
      <c r="E24" s="785"/>
      <c r="F24" s="785"/>
      <c r="G24" s="785"/>
      <c r="H24" s="789" t="str">
        <f>PAK!E9</f>
        <v>Pembina Tk I (Gol. IVb) / 1 Oktober 2019</v>
      </c>
      <c r="I24" s="790"/>
      <c r="J24" s="790"/>
      <c r="K24" s="790"/>
      <c r="L24" s="790"/>
      <c r="M24" s="790"/>
      <c r="N24" s="55"/>
      <c r="O24" s="55"/>
      <c r="P24" s="55"/>
      <c r="Q24" s="55"/>
      <c r="R24" s="55"/>
      <c r="S24" s="55"/>
      <c r="T24" s="55"/>
      <c r="U24" s="55"/>
      <c r="V24" s="55"/>
      <c r="W24" s="55"/>
      <c r="X24" s="55"/>
      <c r="Y24" s="55"/>
      <c r="Z24" s="55"/>
    </row>
    <row r="25" spans="1:26" ht="21" customHeight="1">
      <c r="A25" s="74" t="s">
        <v>134</v>
      </c>
      <c r="B25" s="788" t="s">
        <v>135</v>
      </c>
      <c r="C25" s="785"/>
      <c r="D25" s="785"/>
      <c r="E25" s="785"/>
      <c r="F25" s="785"/>
      <c r="G25" s="785"/>
      <c r="H25" s="789" t="str">
        <f>PAK!E10</f>
        <v>Induring, 30 Maret 1973</v>
      </c>
      <c r="I25" s="790"/>
      <c r="J25" s="790"/>
      <c r="K25" s="790"/>
      <c r="L25" s="790"/>
      <c r="M25" s="790"/>
      <c r="N25" s="55"/>
      <c r="O25" s="55"/>
      <c r="P25" s="55"/>
      <c r="Q25" s="55"/>
      <c r="R25" s="55"/>
      <c r="S25" s="55"/>
      <c r="T25" s="55"/>
      <c r="U25" s="55"/>
      <c r="V25" s="55"/>
      <c r="W25" s="55"/>
      <c r="X25" s="55"/>
      <c r="Y25" s="55"/>
      <c r="Z25" s="55"/>
    </row>
    <row r="26" spans="1:26" ht="21" customHeight="1">
      <c r="A26" s="74" t="s">
        <v>136</v>
      </c>
      <c r="B26" s="788" t="s">
        <v>137</v>
      </c>
      <c r="C26" s="785"/>
      <c r="D26" s="785"/>
      <c r="E26" s="785"/>
      <c r="F26" s="785"/>
      <c r="G26" s="785"/>
      <c r="H26" s="789" t="str">
        <f>PAK!E11</f>
        <v>Laki-Laki</v>
      </c>
      <c r="I26" s="790"/>
      <c r="J26" s="790"/>
      <c r="K26" s="790"/>
      <c r="L26" s="790"/>
      <c r="M26" s="790"/>
      <c r="N26" s="55"/>
      <c r="O26" s="55"/>
      <c r="P26" s="55"/>
      <c r="Q26" s="55"/>
      <c r="R26" s="55"/>
      <c r="S26" s="55"/>
      <c r="T26" s="55"/>
      <c r="U26" s="55"/>
      <c r="V26" s="55"/>
      <c r="W26" s="55"/>
      <c r="X26" s="55"/>
      <c r="Y26" s="55"/>
      <c r="Z26" s="55"/>
    </row>
    <row r="27" spans="1:26" ht="21" customHeight="1">
      <c r="A27" s="74" t="s">
        <v>138</v>
      </c>
      <c r="B27" s="788" t="s">
        <v>139</v>
      </c>
      <c r="C27" s="785"/>
      <c r="D27" s="785"/>
      <c r="E27" s="785"/>
      <c r="F27" s="785"/>
      <c r="G27" s="785"/>
      <c r="H27" s="789" t="str">
        <f>PAK!E12</f>
        <v>Doktor (S3) tahun 2011</v>
      </c>
      <c r="I27" s="790"/>
      <c r="J27" s="790"/>
      <c r="K27" s="790"/>
      <c r="L27" s="790"/>
      <c r="M27" s="790"/>
      <c r="N27" s="55"/>
      <c r="O27" s="55"/>
      <c r="P27" s="55"/>
      <c r="Q27" s="55"/>
      <c r="R27" s="55"/>
      <c r="S27" s="55"/>
      <c r="T27" s="55"/>
      <c r="U27" s="55"/>
      <c r="V27" s="55"/>
      <c r="W27" s="55"/>
      <c r="X27" s="55"/>
      <c r="Y27" s="55"/>
      <c r="Z27" s="55"/>
    </row>
    <row r="28" spans="1:26" ht="21" customHeight="1">
      <c r="A28" s="74" t="s">
        <v>140</v>
      </c>
      <c r="B28" s="788" t="s">
        <v>141</v>
      </c>
      <c r="C28" s="785"/>
      <c r="D28" s="785"/>
      <c r="E28" s="785"/>
      <c r="F28" s="785"/>
      <c r="G28" s="785"/>
      <c r="H28" s="789" t="str">
        <f>PAK!E13</f>
        <v>Lektor Kepala / 1 September 2017</v>
      </c>
      <c r="I28" s="790"/>
      <c r="J28" s="790"/>
      <c r="K28" s="790"/>
      <c r="L28" s="790"/>
      <c r="M28" s="790"/>
      <c r="N28" s="55"/>
      <c r="O28" s="55"/>
      <c r="P28" s="55"/>
      <c r="Q28" s="55"/>
      <c r="R28" s="55"/>
      <c r="S28" s="55"/>
      <c r="T28" s="55"/>
      <c r="U28" s="55"/>
      <c r="V28" s="55"/>
      <c r="W28" s="55"/>
      <c r="X28" s="55"/>
      <c r="Y28" s="55"/>
      <c r="Z28" s="55"/>
    </row>
    <row r="29" spans="1:26" ht="21" customHeight="1">
      <c r="A29" s="819" t="s">
        <v>142</v>
      </c>
      <c r="B29" s="788" t="s">
        <v>143</v>
      </c>
      <c r="C29" s="785"/>
      <c r="D29" s="785"/>
      <c r="E29" s="785"/>
      <c r="F29" s="785"/>
      <c r="G29" s="785"/>
      <c r="H29" s="792" t="s">
        <v>1571</v>
      </c>
      <c r="I29" s="793"/>
      <c r="J29" s="793"/>
      <c r="K29" s="793"/>
      <c r="L29" s="793"/>
      <c r="M29" s="794"/>
      <c r="N29" s="55"/>
      <c r="O29" s="55"/>
      <c r="P29" s="55"/>
      <c r="Q29" s="55"/>
      <c r="R29" s="55"/>
      <c r="S29" s="55"/>
      <c r="T29" s="55"/>
      <c r="U29" s="55"/>
      <c r="V29" s="55"/>
      <c r="W29" s="55"/>
      <c r="X29" s="55"/>
      <c r="Y29" s="55"/>
      <c r="Z29" s="55"/>
    </row>
    <row r="30" spans="1:26" ht="21" customHeight="1">
      <c r="A30" s="797"/>
      <c r="B30" s="788" t="s">
        <v>144</v>
      </c>
      <c r="C30" s="785"/>
      <c r="D30" s="785"/>
      <c r="E30" s="785"/>
      <c r="F30" s="785"/>
      <c r="G30" s="785"/>
      <c r="H30" s="792" t="s">
        <v>1572</v>
      </c>
      <c r="I30" s="793"/>
      <c r="J30" s="793"/>
      <c r="K30" s="793"/>
      <c r="L30" s="793"/>
      <c r="M30" s="794"/>
      <c r="N30" s="55"/>
      <c r="O30" s="55"/>
      <c r="P30" s="55"/>
      <c r="Q30" s="55"/>
      <c r="R30" s="55"/>
      <c r="S30" s="55"/>
      <c r="T30" s="55"/>
      <c r="U30" s="55"/>
      <c r="V30" s="55"/>
      <c r="W30" s="55"/>
      <c r="X30" s="55"/>
      <c r="Y30" s="55"/>
      <c r="Z30" s="55"/>
    </row>
    <row r="31" spans="1:26" ht="21" customHeight="1">
      <c r="A31" s="74">
        <v>10</v>
      </c>
      <c r="B31" s="795" t="s">
        <v>145</v>
      </c>
      <c r="C31" s="786"/>
      <c r="D31" s="786"/>
      <c r="E31" s="786"/>
      <c r="F31" s="786"/>
      <c r="G31" s="786"/>
      <c r="H31" s="788" t="str">
        <f>PAK!E16</f>
        <v>Fakultas MIPA Universitas Andalas</v>
      </c>
      <c r="I31" s="785"/>
      <c r="J31" s="785"/>
      <c r="K31" s="785"/>
      <c r="L31" s="785"/>
      <c r="M31" s="796"/>
      <c r="N31" s="55"/>
      <c r="O31" s="55"/>
      <c r="P31" s="55"/>
      <c r="Q31" s="55"/>
      <c r="R31" s="55"/>
      <c r="S31" s="55"/>
      <c r="T31" s="55"/>
      <c r="U31" s="55"/>
      <c r="V31" s="55"/>
      <c r="W31" s="55"/>
      <c r="X31" s="55"/>
      <c r="Y31" s="55"/>
      <c r="Z31" s="55"/>
    </row>
    <row r="32" spans="1:26" ht="19.5" customHeight="1">
      <c r="A32" s="78"/>
      <c r="B32" s="455"/>
      <c r="C32" s="82"/>
      <c r="D32" s="82"/>
      <c r="E32" s="82"/>
      <c r="F32" s="82"/>
      <c r="G32" s="82"/>
      <c r="H32" s="82"/>
      <c r="I32" s="82"/>
      <c r="J32" s="82"/>
      <c r="K32" s="136"/>
      <c r="L32" s="136"/>
      <c r="M32" s="133"/>
      <c r="N32" s="55"/>
      <c r="O32" s="55"/>
      <c r="P32" s="55"/>
      <c r="Q32" s="55"/>
      <c r="R32" s="55"/>
      <c r="S32" s="55"/>
      <c r="T32" s="55"/>
      <c r="U32" s="55"/>
      <c r="V32" s="55"/>
      <c r="W32" s="55"/>
      <c r="X32" s="55"/>
      <c r="Y32" s="55"/>
      <c r="Z32" s="55"/>
    </row>
    <row r="33" spans="1:26" ht="22.5" customHeight="1">
      <c r="A33" s="820" t="s">
        <v>126</v>
      </c>
      <c r="B33" s="797" t="s">
        <v>146</v>
      </c>
      <c r="C33" s="793"/>
      <c r="D33" s="793"/>
      <c r="E33" s="793"/>
      <c r="F33" s="793"/>
      <c r="G33" s="793"/>
      <c r="H33" s="793"/>
      <c r="I33" s="793"/>
      <c r="J33" s="793"/>
      <c r="K33" s="793"/>
      <c r="L33" s="793"/>
      <c r="M33" s="794"/>
      <c r="N33" s="55"/>
      <c r="O33" s="55"/>
      <c r="P33" s="55"/>
      <c r="Q33" s="55"/>
      <c r="R33" s="55"/>
      <c r="S33" s="55"/>
      <c r="T33" s="55"/>
      <c r="U33" s="55"/>
      <c r="V33" s="55"/>
      <c r="W33" s="55"/>
      <c r="X33" s="55"/>
      <c r="Y33" s="55"/>
      <c r="Z33" s="55"/>
    </row>
    <row r="34" spans="1:26" ht="18" customHeight="1">
      <c r="A34" s="732"/>
      <c r="B34" s="730" t="s">
        <v>147</v>
      </c>
      <c r="C34" s="727"/>
      <c r="D34" s="727"/>
      <c r="E34" s="727"/>
      <c r="F34" s="727"/>
      <c r="G34" s="814"/>
      <c r="H34" s="797" t="s">
        <v>148</v>
      </c>
      <c r="I34" s="793"/>
      <c r="J34" s="793"/>
      <c r="K34" s="793"/>
      <c r="L34" s="793"/>
      <c r="M34" s="794"/>
      <c r="N34" s="55"/>
      <c r="O34" s="55"/>
      <c r="P34" s="55"/>
      <c r="Q34" s="55"/>
      <c r="R34" s="55"/>
      <c r="S34" s="55"/>
      <c r="T34" s="55"/>
      <c r="U34" s="55"/>
      <c r="V34" s="55"/>
      <c r="W34" s="55"/>
      <c r="X34" s="55"/>
      <c r="Y34" s="55"/>
      <c r="Z34" s="55"/>
    </row>
    <row r="35" spans="1:26" ht="18" customHeight="1">
      <c r="A35" s="732"/>
      <c r="B35" s="821"/>
      <c r="C35" s="727"/>
      <c r="D35" s="727"/>
      <c r="E35" s="727"/>
      <c r="F35" s="727"/>
      <c r="G35" s="814"/>
      <c r="H35" s="797" t="s">
        <v>149</v>
      </c>
      <c r="I35" s="793"/>
      <c r="J35" s="794"/>
      <c r="K35" s="797" t="s">
        <v>150</v>
      </c>
      <c r="L35" s="793"/>
      <c r="M35" s="794"/>
      <c r="N35" s="55"/>
      <c r="O35" s="55"/>
      <c r="P35" s="55"/>
      <c r="Q35" s="55"/>
      <c r="R35" s="55"/>
      <c r="S35" s="55"/>
      <c r="T35" s="55"/>
      <c r="U35" s="55"/>
      <c r="V35" s="55"/>
      <c r="W35" s="55"/>
      <c r="X35" s="55"/>
      <c r="Y35" s="55"/>
      <c r="Z35" s="55"/>
    </row>
    <row r="36" spans="1:26" ht="18" customHeight="1">
      <c r="A36" s="733"/>
      <c r="B36" s="822"/>
      <c r="C36" s="793"/>
      <c r="D36" s="793"/>
      <c r="E36" s="793"/>
      <c r="F36" s="793"/>
      <c r="G36" s="794"/>
      <c r="H36" s="68" t="s">
        <v>77</v>
      </c>
      <c r="I36" s="68" t="s">
        <v>78</v>
      </c>
      <c r="J36" s="68" t="s">
        <v>79</v>
      </c>
      <c r="K36" s="68" t="s">
        <v>77</v>
      </c>
      <c r="L36" s="68" t="s">
        <v>78</v>
      </c>
      <c r="M36" s="68" t="s">
        <v>79</v>
      </c>
      <c r="N36" s="55"/>
      <c r="O36" s="55"/>
      <c r="P36" s="55"/>
      <c r="Q36" s="55"/>
      <c r="R36" s="55"/>
      <c r="S36" s="55"/>
      <c r="T36" s="55"/>
      <c r="U36" s="55"/>
      <c r="V36" s="55"/>
      <c r="W36" s="55"/>
      <c r="X36" s="55"/>
      <c r="Y36" s="55"/>
      <c r="Z36" s="55"/>
    </row>
    <row r="37" spans="1:26" ht="17.25" customHeight="1">
      <c r="A37" s="65">
        <v>1</v>
      </c>
      <c r="B37" s="784">
        <v>2</v>
      </c>
      <c r="C37" s="785"/>
      <c r="D37" s="785"/>
      <c r="E37" s="785"/>
      <c r="F37" s="785"/>
      <c r="G37" s="796"/>
      <c r="H37" s="68">
        <v>3</v>
      </c>
      <c r="I37" s="68">
        <v>4</v>
      </c>
      <c r="J37" s="68">
        <v>5</v>
      </c>
      <c r="K37" s="68">
        <v>6</v>
      </c>
      <c r="L37" s="68">
        <v>7</v>
      </c>
      <c r="M37" s="68">
        <v>8</v>
      </c>
      <c r="N37" s="55"/>
      <c r="O37" s="55"/>
      <c r="P37" s="55"/>
      <c r="Q37" s="55"/>
      <c r="R37" s="55"/>
      <c r="S37" s="55"/>
      <c r="T37" s="55"/>
      <c r="U37" s="55"/>
      <c r="V37" s="55"/>
      <c r="W37" s="55"/>
      <c r="X37" s="55"/>
      <c r="Y37" s="55"/>
      <c r="Z37" s="55"/>
    </row>
    <row r="38" spans="1:26" ht="27" customHeight="1">
      <c r="A38" s="456" t="s">
        <v>151</v>
      </c>
      <c r="B38" s="798" t="s">
        <v>152</v>
      </c>
      <c r="C38" s="785"/>
      <c r="D38" s="785"/>
      <c r="E38" s="785"/>
      <c r="F38" s="785"/>
      <c r="G38" s="796"/>
      <c r="H38" s="457">
        <f>PAK!F20</f>
        <v>200</v>
      </c>
      <c r="I38" s="59">
        <f>PENDIDIKAN!K23</f>
        <v>0</v>
      </c>
      <c r="J38" s="457">
        <f>I38+H38</f>
        <v>200</v>
      </c>
      <c r="K38" s="475"/>
      <c r="L38" s="475"/>
      <c r="M38" s="475"/>
      <c r="N38" s="476"/>
      <c r="O38" s="476"/>
      <c r="P38" s="476"/>
      <c r="Q38" s="476"/>
      <c r="R38" s="476"/>
      <c r="S38" s="476"/>
      <c r="T38" s="476"/>
      <c r="U38" s="476"/>
      <c r="V38" s="476"/>
      <c r="W38" s="476"/>
      <c r="X38" s="476"/>
      <c r="Y38" s="476"/>
      <c r="Z38" s="476"/>
    </row>
    <row r="39" spans="1:26" ht="21" customHeight="1">
      <c r="A39" s="67"/>
      <c r="B39" s="124" t="s">
        <v>153</v>
      </c>
      <c r="C39" s="799" t="s">
        <v>154</v>
      </c>
      <c r="D39" s="785"/>
      <c r="E39" s="785"/>
      <c r="F39" s="785"/>
      <c r="G39" s="796"/>
      <c r="H39" s="68"/>
      <c r="I39" s="76">
        <v>0</v>
      </c>
      <c r="J39" s="68"/>
      <c r="K39" s="477"/>
      <c r="L39" s="477"/>
      <c r="M39" s="477"/>
      <c r="N39" s="476"/>
      <c r="O39" s="476"/>
      <c r="P39" s="476"/>
      <c r="Q39" s="476"/>
      <c r="R39" s="476"/>
      <c r="S39" s="476"/>
      <c r="T39" s="476"/>
      <c r="U39" s="476"/>
      <c r="V39" s="476"/>
      <c r="W39" s="476"/>
      <c r="X39" s="476"/>
      <c r="Y39" s="476"/>
      <c r="Z39" s="476"/>
    </row>
    <row r="40" spans="1:26" ht="21" customHeight="1">
      <c r="A40" s="459"/>
      <c r="B40" s="55"/>
      <c r="C40" s="68">
        <v>1</v>
      </c>
      <c r="D40" s="799" t="s">
        <v>155</v>
      </c>
      <c r="E40" s="785"/>
      <c r="F40" s="785"/>
      <c r="G40" s="796"/>
      <c r="H40" s="102"/>
      <c r="I40" s="68"/>
      <c r="J40" s="102"/>
      <c r="K40" s="181"/>
      <c r="L40" s="181"/>
      <c r="M40" s="181"/>
      <c r="N40" s="130"/>
      <c r="O40" s="130"/>
      <c r="P40" s="130"/>
      <c r="Q40" s="130"/>
      <c r="R40" s="130"/>
      <c r="S40" s="130"/>
      <c r="T40" s="130"/>
      <c r="U40" s="130"/>
      <c r="V40" s="130"/>
      <c r="W40" s="130"/>
      <c r="X40" s="130"/>
      <c r="Y40" s="130"/>
      <c r="Z40" s="130"/>
    </row>
    <row r="41" spans="1:26" ht="21" customHeight="1">
      <c r="A41" s="67"/>
      <c r="B41" s="460"/>
      <c r="C41" s="68">
        <v>2</v>
      </c>
      <c r="D41" s="79" t="s">
        <v>156</v>
      </c>
      <c r="E41" s="136"/>
      <c r="F41" s="136"/>
      <c r="G41" s="133"/>
      <c r="H41" s="102"/>
      <c r="I41" s="68"/>
      <c r="J41" s="102"/>
      <c r="K41" s="181"/>
      <c r="L41" s="181"/>
      <c r="M41" s="181"/>
      <c r="N41" s="130"/>
      <c r="O41" s="130"/>
      <c r="P41" s="130"/>
      <c r="Q41" s="130"/>
      <c r="R41" s="130"/>
      <c r="S41" s="130"/>
      <c r="T41" s="130"/>
      <c r="U41" s="130"/>
      <c r="V41" s="130"/>
      <c r="W41" s="130"/>
      <c r="X41" s="130"/>
      <c r="Y41" s="130"/>
      <c r="Z41" s="130"/>
    </row>
    <row r="42" spans="1:26" ht="21" customHeight="1">
      <c r="A42" s="67"/>
      <c r="B42" s="65" t="s">
        <v>157</v>
      </c>
      <c r="C42" s="788" t="s">
        <v>158</v>
      </c>
      <c r="D42" s="785"/>
      <c r="E42" s="785"/>
      <c r="F42" s="785"/>
      <c r="G42" s="796"/>
      <c r="H42" s="102"/>
      <c r="I42" s="68"/>
      <c r="J42" s="102"/>
      <c r="K42" s="181"/>
      <c r="L42" s="181"/>
      <c r="M42" s="181"/>
      <c r="N42" s="130"/>
      <c r="O42" s="130"/>
      <c r="P42" s="130"/>
      <c r="Q42" s="130"/>
      <c r="R42" s="130"/>
      <c r="S42" s="130"/>
      <c r="T42" s="130"/>
      <c r="U42" s="130"/>
      <c r="V42" s="130"/>
      <c r="W42" s="130"/>
      <c r="X42" s="130"/>
      <c r="Y42" s="130"/>
      <c r="Z42" s="130"/>
    </row>
    <row r="43" spans="1:26" ht="21" customHeight="1">
      <c r="A43" s="145"/>
      <c r="B43" s="55"/>
      <c r="C43" s="68"/>
      <c r="D43" s="79" t="s">
        <v>159</v>
      </c>
      <c r="E43" s="136"/>
      <c r="F43" s="136"/>
      <c r="G43" s="133"/>
      <c r="H43" s="102"/>
      <c r="I43" s="76">
        <v>0</v>
      </c>
      <c r="J43" s="102"/>
      <c r="K43" s="181"/>
      <c r="L43" s="181"/>
      <c r="M43" s="181"/>
      <c r="N43" s="130"/>
      <c r="O43" s="130"/>
      <c r="P43" s="130"/>
      <c r="Q43" s="130"/>
      <c r="R43" s="130"/>
      <c r="S43" s="130"/>
      <c r="T43" s="130"/>
      <c r="U43" s="130"/>
      <c r="V43" s="130"/>
      <c r="W43" s="130"/>
      <c r="X43" s="130"/>
      <c r="Y43" s="130"/>
      <c r="Z43" s="130"/>
    </row>
    <row r="44" spans="1:26" ht="27" customHeight="1">
      <c r="A44" s="62" t="s">
        <v>160</v>
      </c>
      <c r="B44" s="800" t="s">
        <v>161</v>
      </c>
      <c r="C44" s="786"/>
      <c r="D44" s="786"/>
      <c r="E44" s="786"/>
      <c r="F44" s="786"/>
      <c r="G44" s="787"/>
      <c r="H44" s="189">
        <f>PAK!F22</f>
        <v>157.5</v>
      </c>
      <c r="I44" s="59">
        <f>I45+I47+I49+I57+I68+I71+I73+I75+I78+I80+I89+I92+I100</f>
        <v>241.61142857142858</v>
      </c>
      <c r="J44" s="189">
        <f>I44+H44</f>
        <v>399.11142857142858</v>
      </c>
      <c r="K44" s="478"/>
      <c r="L44" s="478"/>
      <c r="M44" s="478"/>
      <c r="N44" s="130"/>
      <c r="O44" s="130"/>
      <c r="P44" s="130"/>
      <c r="Q44" s="130"/>
      <c r="R44" s="130"/>
      <c r="S44" s="130"/>
      <c r="T44" s="130"/>
      <c r="U44" s="130"/>
      <c r="V44" s="130"/>
      <c r="W44" s="130"/>
      <c r="X44" s="130"/>
      <c r="Y44" s="130"/>
      <c r="Z44" s="130"/>
    </row>
    <row r="45" spans="1:26" ht="65.25" customHeight="1">
      <c r="A45" s="461"/>
      <c r="B45" s="462" t="s">
        <v>153</v>
      </c>
      <c r="C45" s="801" t="s">
        <v>162</v>
      </c>
      <c r="D45" s="785"/>
      <c r="E45" s="785"/>
      <c r="F45" s="785"/>
      <c r="G45" s="796"/>
      <c r="H45" s="102"/>
      <c r="I45" s="479">
        <f>PENDIDIKAN!K28</f>
        <v>106.61142857142858</v>
      </c>
      <c r="J45" s="102"/>
      <c r="K45" s="181"/>
      <c r="L45" s="181"/>
      <c r="M45" s="181"/>
      <c r="N45" s="130"/>
      <c r="O45" s="130"/>
      <c r="P45" s="130"/>
      <c r="Q45" s="130"/>
      <c r="R45" s="130"/>
      <c r="S45" s="130"/>
      <c r="T45" s="130"/>
      <c r="U45" s="130"/>
      <c r="V45" s="130"/>
      <c r="W45" s="130"/>
      <c r="X45" s="130"/>
      <c r="Y45" s="130"/>
      <c r="Z45" s="130"/>
    </row>
    <row r="46" spans="1:26" ht="120" customHeight="1">
      <c r="A46" s="461"/>
      <c r="B46" s="463"/>
      <c r="C46" s="464"/>
      <c r="D46" s="802" t="s">
        <v>163</v>
      </c>
      <c r="E46" s="785"/>
      <c r="F46" s="785"/>
      <c r="G46" s="796"/>
      <c r="H46" s="465"/>
      <c r="I46" s="465"/>
      <c r="J46" s="465"/>
      <c r="K46" s="465"/>
      <c r="L46" s="465"/>
      <c r="M46" s="465"/>
      <c r="N46" s="130"/>
      <c r="O46" s="130"/>
      <c r="P46" s="130"/>
      <c r="Q46" s="130"/>
      <c r="R46" s="130"/>
      <c r="S46" s="130"/>
      <c r="T46" s="130"/>
      <c r="U46" s="130"/>
      <c r="V46" s="130"/>
      <c r="W46" s="130"/>
      <c r="X46" s="130"/>
      <c r="Y46" s="130"/>
      <c r="Z46" s="130"/>
    </row>
    <row r="47" spans="1:26" ht="24" customHeight="1">
      <c r="A47" s="466"/>
      <c r="B47" s="81" t="s">
        <v>157</v>
      </c>
      <c r="C47" s="788" t="s">
        <v>164</v>
      </c>
      <c r="D47" s="785"/>
      <c r="E47" s="785"/>
      <c r="F47" s="785"/>
      <c r="G47" s="796"/>
      <c r="H47" s="102"/>
      <c r="I47" s="479">
        <f>PENDIDIKAN!K101</f>
        <v>8</v>
      </c>
      <c r="J47" s="102"/>
      <c r="K47" s="181"/>
      <c r="L47" s="181"/>
      <c r="M47" s="181"/>
      <c r="N47" s="130"/>
      <c r="O47" s="130"/>
      <c r="P47" s="130"/>
      <c r="Q47" s="130"/>
      <c r="R47" s="130"/>
      <c r="S47" s="130"/>
      <c r="T47" s="130"/>
      <c r="U47" s="130"/>
      <c r="V47" s="130"/>
      <c r="W47" s="130"/>
      <c r="X47" s="130"/>
      <c r="Y47" s="130"/>
      <c r="Z47" s="130"/>
    </row>
    <row r="48" spans="1:26" ht="21" customHeight="1">
      <c r="A48" s="466"/>
      <c r="B48" s="72"/>
      <c r="C48" s="86"/>
      <c r="D48" s="788" t="s">
        <v>165</v>
      </c>
      <c r="E48" s="785"/>
      <c r="F48" s="785"/>
      <c r="G48" s="796"/>
      <c r="H48" s="102"/>
      <c r="I48" s="479"/>
      <c r="J48" s="102"/>
      <c r="K48" s="181"/>
      <c r="L48" s="181"/>
      <c r="M48" s="181"/>
      <c r="N48" s="130"/>
      <c r="O48" s="130"/>
      <c r="P48" s="130"/>
      <c r="Q48" s="130"/>
      <c r="R48" s="130"/>
      <c r="S48" s="130"/>
      <c r="T48" s="130"/>
      <c r="U48" s="130"/>
      <c r="V48" s="130"/>
      <c r="W48" s="130"/>
      <c r="X48" s="130"/>
      <c r="Y48" s="130"/>
      <c r="Z48" s="130"/>
    </row>
    <row r="49" spans="1:26" ht="36" customHeight="1">
      <c r="A49" s="467"/>
      <c r="B49" s="468" t="s">
        <v>166</v>
      </c>
      <c r="C49" s="801" t="s">
        <v>167</v>
      </c>
      <c r="D49" s="785"/>
      <c r="E49" s="785"/>
      <c r="F49" s="785"/>
      <c r="G49" s="796"/>
      <c r="H49" s="469"/>
      <c r="I49" s="479">
        <f>PENDIDIKAN!K120</f>
        <v>0</v>
      </c>
      <c r="J49" s="102"/>
      <c r="K49" s="181"/>
      <c r="L49" s="181"/>
      <c r="M49" s="181"/>
      <c r="N49" s="130"/>
      <c r="O49" s="130"/>
      <c r="P49" s="130"/>
      <c r="Q49" s="130"/>
      <c r="R49" s="130"/>
      <c r="S49" s="130"/>
      <c r="T49" s="130"/>
      <c r="U49" s="130"/>
      <c r="V49" s="130"/>
      <c r="W49" s="130"/>
      <c r="X49" s="130"/>
      <c r="Y49" s="130"/>
      <c r="Z49" s="130"/>
    </row>
    <row r="50" spans="1:26" ht="35.25" customHeight="1">
      <c r="A50" s="467"/>
      <c r="B50" s="72"/>
      <c r="C50" s="86"/>
      <c r="D50" s="788" t="s">
        <v>168</v>
      </c>
      <c r="E50" s="785"/>
      <c r="F50" s="785"/>
      <c r="G50" s="796"/>
      <c r="H50" s="469"/>
      <c r="I50" s="479"/>
      <c r="J50" s="102"/>
      <c r="K50" s="181"/>
      <c r="L50" s="181"/>
      <c r="M50" s="181"/>
      <c r="N50" s="130"/>
      <c r="O50" s="130"/>
      <c r="P50" s="130"/>
      <c r="Q50" s="130"/>
      <c r="R50" s="130"/>
      <c r="S50" s="130"/>
      <c r="T50" s="130"/>
      <c r="U50" s="130"/>
      <c r="V50" s="130"/>
      <c r="W50" s="130"/>
      <c r="X50" s="130"/>
      <c r="Y50" s="130"/>
      <c r="Z50" s="130"/>
    </row>
    <row r="51" spans="1:26" ht="20.25" customHeight="1">
      <c r="A51" s="470"/>
      <c r="B51" s="463"/>
      <c r="C51" s="464"/>
      <c r="D51" s="471"/>
      <c r="E51" s="471"/>
      <c r="F51" s="471"/>
      <c r="G51" s="472"/>
      <c r="H51" s="465"/>
      <c r="I51" s="480"/>
      <c r="J51" s="465"/>
      <c r="K51" s="465"/>
      <c r="L51" s="465"/>
      <c r="M51" s="465"/>
      <c r="N51" s="130"/>
      <c r="O51" s="130"/>
      <c r="P51" s="130"/>
      <c r="Q51" s="130"/>
      <c r="R51" s="130"/>
      <c r="S51" s="130"/>
      <c r="T51" s="130"/>
      <c r="U51" s="130"/>
      <c r="V51" s="130"/>
      <c r="W51" s="130"/>
      <c r="X51" s="130"/>
      <c r="Y51" s="130"/>
      <c r="Z51" s="130"/>
    </row>
    <row r="52" spans="1:26" ht="20.25" customHeight="1">
      <c r="A52" s="820" t="s">
        <v>126</v>
      </c>
      <c r="B52" s="784" t="s">
        <v>146</v>
      </c>
      <c r="C52" s="785"/>
      <c r="D52" s="785"/>
      <c r="E52" s="785"/>
      <c r="F52" s="785"/>
      <c r="G52" s="785"/>
      <c r="H52" s="785"/>
      <c r="I52" s="785"/>
      <c r="J52" s="785"/>
      <c r="K52" s="785"/>
      <c r="L52" s="785"/>
      <c r="M52" s="796"/>
      <c r="N52" s="130"/>
      <c r="O52" s="130"/>
      <c r="P52" s="130"/>
      <c r="Q52" s="130"/>
      <c r="R52" s="130"/>
      <c r="S52" s="130"/>
      <c r="T52" s="130"/>
      <c r="U52" s="130"/>
      <c r="V52" s="130"/>
      <c r="W52" s="130"/>
      <c r="X52" s="130"/>
      <c r="Y52" s="130"/>
      <c r="Z52" s="130"/>
    </row>
    <row r="53" spans="1:26" ht="20.25" customHeight="1">
      <c r="A53" s="732"/>
      <c r="B53" s="730" t="s">
        <v>147</v>
      </c>
      <c r="C53" s="727"/>
      <c r="D53" s="727"/>
      <c r="E53" s="727"/>
      <c r="F53" s="727"/>
      <c r="G53" s="814"/>
      <c r="H53" s="797" t="s">
        <v>148</v>
      </c>
      <c r="I53" s="793"/>
      <c r="J53" s="793"/>
      <c r="K53" s="793"/>
      <c r="L53" s="793"/>
      <c r="M53" s="794"/>
      <c r="N53" s="130"/>
      <c r="O53" s="130"/>
      <c r="P53" s="130"/>
      <c r="Q53" s="130"/>
      <c r="R53" s="130"/>
      <c r="S53" s="130"/>
      <c r="T53" s="130"/>
      <c r="U53" s="130"/>
      <c r="V53" s="130"/>
      <c r="W53" s="130"/>
      <c r="X53" s="130"/>
      <c r="Y53" s="130"/>
      <c r="Z53" s="130"/>
    </row>
    <row r="54" spans="1:26" ht="20.25" customHeight="1">
      <c r="A54" s="732"/>
      <c r="B54" s="821"/>
      <c r="C54" s="727"/>
      <c r="D54" s="727"/>
      <c r="E54" s="727"/>
      <c r="F54" s="727"/>
      <c r="G54" s="814"/>
      <c r="H54" s="797" t="s">
        <v>149</v>
      </c>
      <c r="I54" s="793"/>
      <c r="J54" s="794"/>
      <c r="K54" s="797" t="s">
        <v>150</v>
      </c>
      <c r="L54" s="793"/>
      <c r="M54" s="794"/>
      <c r="N54" s="130"/>
      <c r="O54" s="130"/>
      <c r="P54" s="130"/>
      <c r="Q54" s="130"/>
      <c r="R54" s="130"/>
      <c r="S54" s="130"/>
      <c r="T54" s="130"/>
      <c r="U54" s="130"/>
      <c r="V54" s="130"/>
      <c r="W54" s="130"/>
      <c r="X54" s="130"/>
      <c r="Y54" s="130"/>
      <c r="Z54" s="130"/>
    </row>
    <row r="55" spans="1:26" ht="20.25" customHeight="1">
      <c r="A55" s="733"/>
      <c r="B55" s="822"/>
      <c r="C55" s="793"/>
      <c r="D55" s="793"/>
      <c r="E55" s="793"/>
      <c r="F55" s="793"/>
      <c r="G55" s="794"/>
      <c r="H55" s="68" t="s">
        <v>77</v>
      </c>
      <c r="I55" s="68" t="s">
        <v>78</v>
      </c>
      <c r="J55" s="68" t="s">
        <v>79</v>
      </c>
      <c r="K55" s="68" t="s">
        <v>77</v>
      </c>
      <c r="L55" s="68" t="s">
        <v>78</v>
      </c>
      <c r="M55" s="68" t="s">
        <v>79</v>
      </c>
      <c r="N55" s="130"/>
      <c r="O55" s="130"/>
      <c r="P55" s="130"/>
      <c r="Q55" s="130"/>
      <c r="R55" s="130"/>
      <c r="S55" s="130"/>
      <c r="T55" s="130"/>
      <c r="U55" s="130"/>
      <c r="V55" s="130"/>
      <c r="W55" s="130"/>
      <c r="X55" s="130"/>
      <c r="Y55" s="130"/>
      <c r="Z55" s="130"/>
    </row>
    <row r="56" spans="1:26" ht="20.25" customHeight="1">
      <c r="A56" s="68">
        <v>1</v>
      </c>
      <c r="B56" s="784">
        <v>2</v>
      </c>
      <c r="C56" s="785"/>
      <c r="D56" s="785"/>
      <c r="E56" s="785"/>
      <c r="F56" s="785"/>
      <c r="G56" s="796"/>
      <c r="H56" s="68">
        <v>3</v>
      </c>
      <c r="I56" s="68">
        <v>4</v>
      </c>
      <c r="J56" s="68">
        <v>5</v>
      </c>
      <c r="K56" s="68">
        <v>6</v>
      </c>
      <c r="L56" s="68">
        <v>7</v>
      </c>
      <c r="M56" s="68">
        <v>8</v>
      </c>
      <c r="N56" s="130"/>
      <c r="O56" s="130"/>
      <c r="P56" s="130"/>
      <c r="Q56" s="130"/>
      <c r="R56" s="130"/>
      <c r="S56" s="130"/>
      <c r="T56" s="130"/>
      <c r="U56" s="130"/>
      <c r="V56" s="130"/>
      <c r="W56" s="130"/>
      <c r="X56" s="130"/>
      <c r="Y56" s="130"/>
      <c r="Z56" s="130"/>
    </row>
    <row r="57" spans="1:26" ht="33" customHeight="1">
      <c r="A57" s="161"/>
      <c r="B57" s="462" t="s">
        <v>169</v>
      </c>
      <c r="C57" s="801" t="s">
        <v>170</v>
      </c>
      <c r="D57" s="785"/>
      <c r="E57" s="785"/>
      <c r="F57" s="785"/>
      <c r="G57" s="796"/>
      <c r="H57" s="469"/>
      <c r="I57" s="479">
        <f>PENDIDIKAN!K123</f>
        <v>37</v>
      </c>
      <c r="J57" s="102"/>
      <c r="K57" s="181"/>
      <c r="L57" s="181"/>
      <c r="M57" s="181"/>
      <c r="N57" s="130"/>
      <c r="O57" s="130"/>
      <c r="P57" s="130"/>
      <c r="Q57" s="130"/>
      <c r="R57" s="130"/>
      <c r="S57" s="130"/>
      <c r="T57" s="130"/>
      <c r="U57" s="130"/>
      <c r="V57" s="130"/>
      <c r="W57" s="130"/>
      <c r="X57" s="130"/>
      <c r="Y57" s="130"/>
      <c r="Z57" s="130"/>
    </row>
    <row r="58" spans="1:26" ht="21" customHeight="1">
      <c r="A58" s="161"/>
      <c r="B58" s="70"/>
      <c r="C58" s="81">
        <v>1</v>
      </c>
      <c r="D58" s="788" t="s">
        <v>171</v>
      </c>
      <c r="E58" s="785"/>
      <c r="F58" s="785"/>
      <c r="G58" s="796"/>
      <c r="H58" s="469"/>
      <c r="I58" s="479"/>
      <c r="J58" s="102"/>
      <c r="K58" s="181"/>
      <c r="L58" s="181"/>
      <c r="M58" s="181"/>
      <c r="N58" s="130"/>
      <c r="O58" s="130"/>
      <c r="P58" s="130"/>
      <c r="Q58" s="130"/>
      <c r="R58" s="130"/>
      <c r="S58" s="130"/>
      <c r="T58" s="130"/>
      <c r="U58" s="130"/>
      <c r="V58" s="130"/>
      <c r="W58" s="130"/>
      <c r="X58" s="130"/>
      <c r="Y58" s="130"/>
      <c r="Z58" s="130"/>
    </row>
    <row r="59" spans="1:26" ht="21" customHeight="1">
      <c r="A59" s="161"/>
      <c r="B59" s="70"/>
      <c r="C59" s="168"/>
      <c r="D59" s="76" t="s">
        <v>28</v>
      </c>
      <c r="E59" s="788" t="s">
        <v>172</v>
      </c>
      <c r="F59" s="785"/>
      <c r="G59" s="796"/>
      <c r="H59" s="469"/>
      <c r="I59" s="479"/>
      <c r="J59" s="102"/>
      <c r="K59" s="181"/>
      <c r="L59" s="181"/>
      <c r="M59" s="181"/>
      <c r="N59" s="130"/>
      <c r="O59" s="130"/>
      <c r="P59" s="130"/>
      <c r="Q59" s="130"/>
      <c r="R59" s="130"/>
      <c r="S59" s="130"/>
      <c r="T59" s="130"/>
      <c r="U59" s="130"/>
      <c r="V59" s="130"/>
      <c r="W59" s="130"/>
      <c r="X59" s="130"/>
      <c r="Y59" s="130"/>
      <c r="Z59" s="130"/>
    </row>
    <row r="60" spans="1:26" ht="21" customHeight="1">
      <c r="A60" s="161"/>
      <c r="B60" s="70"/>
      <c r="C60" s="168"/>
      <c r="D60" s="76" t="s">
        <v>31</v>
      </c>
      <c r="E60" s="788" t="s">
        <v>173</v>
      </c>
      <c r="F60" s="785"/>
      <c r="G60" s="796"/>
      <c r="H60" s="469"/>
      <c r="I60" s="479"/>
      <c r="J60" s="102"/>
      <c r="K60" s="181"/>
      <c r="L60" s="181"/>
      <c r="M60" s="181"/>
      <c r="N60" s="130"/>
      <c r="O60" s="130"/>
      <c r="P60" s="130"/>
      <c r="Q60" s="130"/>
      <c r="R60" s="130"/>
      <c r="S60" s="130"/>
      <c r="T60" s="130"/>
      <c r="U60" s="130"/>
      <c r="V60" s="130"/>
      <c r="W60" s="130"/>
      <c r="X60" s="130"/>
      <c r="Y60" s="130"/>
      <c r="Z60" s="130"/>
    </row>
    <row r="61" spans="1:26" ht="21" customHeight="1">
      <c r="A61" s="161"/>
      <c r="B61" s="70"/>
      <c r="C61" s="168"/>
      <c r="D61" s="76" t="s">
        <v>33</v>
      </c>
      <c r="E61" s="788" t="s">
        <v>174</v>
      </c>
      <c r="F61" s="785"/>
      <c r="G61" s="796"/>
      <c r="H61" s="469"/>
      <c r="I61" s="479"/>
      <c r="J61" s="102"/>
      <c r="K61" s="181"/>
      <c r="L61" s="181"/>
      <c r="M61" s="181"/>
      <c r="N61" s="130"/>
      <c r="O61" s="130"/>
      <c r="P61" s="130"/>
      <c r="Q61" s="130"/>
      <c r="R61" s="130"/>
      <c r="S61" s="130"/>
      <c r="T61" s="130"/>
      <c r="U61" s="130"/>
      <c r="V61" s="130"/>
      <c r="W61" s="130"/>
      <c r="X61" s="130"/>
      <c r="Y61" s="130"/>
      <c r="Z61" s="130"/>
    </row>
    <row r="62" spans="1:26" ht="21" customHeight="1">
      <c r="A62" s="75"/>
      <c r="B62" s="70"/>
      <c r="C62" s="473"/>
      <c r="D62" s="76" t="s">
        <v>35</v>
      </c>
      <c r="E62" s="788" t="s">
        <v>175</v>
      </c>
      <c r="F62" s="785"/>
      <c r="G62" s="796"/>
      <c r="H62" s="77"/>
      <c r="I62" s="112"/>
      <c r="J62" s="112"/>
      <c r="K62" s="112"/>
      <c r="L62" s="112"/>
      <c r="M62" s="112"/>
      <c r="N62" s="130"/>
      <c r="O62" s="130"/>
      <c r="P62" s="130"/>
      <c r="Q62" s="130"/>
      <c r="R62" s="130"/>
      <c r="S62" s="130"/>
      <c r="T62" s="130"/>
      <c r="U62" s="130"/>
      <c r="V62" s="130"/>
      <c r="W62" s="130"/>
      <c r="X62" s="130"/>
      <c r="Y62" s="130"/>
      <c r="Z62" s="130"/>
    </row>
    <row r="63" spans="1:26" ht="21" customHeight="1">
      <c r="A63" s="75"/>
      <c r="B63" s="70"/>
      <c r="C63" s="81">
        <v>2</v>
      </c>
      <c r="D63" s="788" t="s">
        <v>176</v>
      </c>
      <c r="E63" s="785"/>
      <c r="F63" s="785"/>
      <c r="G63" s="796"/>
      <c r="H63" s="79"/>
      <c r="I63" s="103"/>
      <c r="J63" s="103"/>
      <c r="K63" s="103"/>
      <c r="L63" s="103"/>
      <c r="M63" s="103"/>
      <c r="N63" s="130"/>
      <c r="O63" s="130"/>
      <c r="P63" s="130"/>
      <c r="Q63" s="130"/>
      <c r="R63" s="130"/>
      <c r="S63" s="130"/>
      <c r="T63" s="130"/>
      <c r="U63" s="130"/>
      <c r="V63" s="130"/>
      <c r="W63" s="130"/>
      <c r="X63" s="130"/>
      <c r="Y63" s="130"/>
      <c r="Z63" s="130"/>
    </row>
    <row r="64" spans="1:26" ht="21" customHeight="1">
      <c r="A64" s="75"/>
      <c r="B64" s="70"/>
      <c r="C64" s="70"/>
      <c r="D64" s="76" t="s">
        <v>28</v>
      </c>
      <c r="E64" s="788" t="s">
        <v>172</v>
      </c>
      <c r="F64" s="785"/>
      <c r="G64" s="796"/>
      <c r="H64" s="79"/>
      <c r="I64" s="103"/>
      <c r="J64" s="103"/>
      <c r="K64" s="103"/>
      <c r="L64" s="103"/>
      <c r="M64" s="103"/>
      <c r="N64" s="130"/>
      <c r="O64" s="130"/>
      <c r="P64" s="130"/>
      <c r="Q64" s="130"/>
      <c r="R64" s="130"/>
      <c r="S64" s="130"/>
      <c r="T64" s="130"/>
      <c r="U64" s="130"/>
      <c r="V64" s="130"/>
      <c r="W64" s="130"/>
      <c r="X64" s="130"/>
      <c r="Y64" s="130"/>
      <c r="Z64" s="130"/>
    </row>
    <row r="65" spans="1:26" ht="21" customHeight="1">
      <c r="A65" s="75"/>
      <c r="B65" s="70"/>
      <c r="C65" s="70"/>
      <c r="D65" s="76" t="s">
        <v>31</v>
      </c>
      <c r="E65" s="788" t="s">
        <v>173</v>
      </c>
      <c r="F65" s="785"/>
      <c r="G65" s="796"/>
      <c r="H65" s="80"/>
      <c r="I65" s="68"/>
      <c r="J65" s="68"/>
      <c r="K65" s="68"/>
      <c r="L65" s="68"/>
      <c r="M65" s="68"/>
      <c r="N65" s="130"/>
      <c r="O65" s="130"/>
      <c r="P65" s="130"/>
      <c r="Q65" s="130"/>
      <c r="R65" s="130"/>
      <c r="S65" s="130"/>
      <c r="T65" s="130"/>
      <c r="U65" s="130"/>
      <c r="V65" s="130"/>
      <c r="W65" s="130"/>
      <c r="X65" s="130"/>
      <c r="Y65" s="130"/>
      <c r="Z65" s="130"/>
    </row>
    <row r="66" spans="1:26" ht="21" customHeight="1">
      <c r="A66" s="67"/>
      <c r="B66" s="70"/>
      <c r="C66" s="70"/>
      <c r="D66" s="76" t="s">
        <v>33</v>
      </c>
      <c r="E66" s="788" t="s">
        <v>174</v>
      </c>
      <c r="F66" s="785"/>
      <c r="G66" s="796"/>
      <c r="H66" s="80"/>
      <c r="I66" s="68"/>
      <c r="J66" s="68"/>
      <c r="K66" s="68"/>
      <c r="L66" s="68"/>
      <c r="M66" s="68"/>
      <c r="N66" s="55"/>
      <c r="O66" s="55"/>
      <c r="P66" s="55"/>
      <c r="Q66" s="55"/>
      <c r="R66" s="55"/>
      <c r="S66" s="55"/>
      <c r="T66" s="55"/>
      <c r="U66" s="55"/>
      <c r="V66" s="55"/>
      <c r="W66" s="55"/>
      <c r="X66" s="55"/>
      <c r="Y66" s="55"/>
      <c r="Z66" s="55"/>
    </row>
    <row r="67" spans="1:26" ht="21" customHeight="1">
      <c r="A67" s="481"/>
      <c r="B67" s="72"/>
      <c r="C67" s="72"/>
      <c r="D67" s="72" t="s">
        <v>35</v>
      </c>
      <c r="E67" s="792" t="s">
        <v>175</v>
      </c>
      <c r="F67" s="793"/>
      <c r="G67" s="794"/>
      <c r="H67" s="63"/>
      <c r="I67" s="76"/>
      <c r="J67" s="102"/>
      <c r="K67" s="181"/>
      <c r="L67" s="181"/>
      <c r="M67" s="181"/>
      <c r="N67" s="130"/>
      <c r="O67" s="130"/>
      <c r="P67" s="130"/>
      <c r="Q67" s="130"/>
      <c r="R67" s="130"/>
      <c r="S67" s="130"/>
      <c r="T67" s="130"/>
      <c r="U67" s="130"/>
      <c r="V67" s="130"/>
      <c r="W67" s="130"/>
      <c r="X67" s="130"/>
      <c r="Y67" s="130"/>
      <c r="Z67" s="130"/>
    </row>
    <row r="68" spans="1:26" ht="21" customHeight="1">
      <c r="A68" s="161"/>
      <c r="B68" s="81" t="s">
        <v>177</v>
      </c>
      <c r="C68" s="788" t="s">
        <v>178</v>
      </c>
      <c r="D68" s="785"/>
      <c r="E68" s="785"/>
      <c r="F68" s="785"/>
      <c r="G68" s="796"/>
      <c r="H68" s="63"/>
      <c r="I68" s="76">
        <f>PENDIDIKAN!K190</f>
        <v>48</v>
      </c>
      <c r="J68" s="102"/>
      <c r="K68" s="181"/>
      <c r="L68" s="181"/>
      <c r="M68" s="181"/>
      <c r="N68" s="130"/>
      <c r="O68" s="130"/>
      <c r="P68" s="130"/>
      <c r="Q68" s="130"/>
      <c r="R68" s="130"/>
      <c r="S68" s="130"/>
      <c r="T68" s="130"/>
      <c r="U68" s="130"/>
      <c r="V68" s="130"/>
      <c r="W68" s="130"/>
      <c r="X68" s="130"/>
      <c r="Y68" s="130"/>
      <c r="Z68" s="130"/>
    </row>
    <row r="69" spans="1:26" ht="21" customHeight="1">
      <c r="A69" s="161"/>
      <c r="B69" s="70"/>
      <c r="C69" s="76">
        <v>1</v>
      </c>
      <c r="D69" s="788" t="s">
        <v>179</v>
      </c>
      <c r="E69" s="785"/>
      <c r="F69" s="785"/>
      <c r="G69" s="796"/>
      <c r="H69" s="63"/>
      <c r="I69" s="76"/>
      <c r="J69" s="102"/>
      <c r="K69" s="181"/>
      <c r="L69" s="181"/>
      <c r="M69" s="181"/>
      <c r="N69" s="130"/>
      <c r="O69" s="130"/>
      <c r="P69" s="130"/>
      <c r="Q69" s="130"/>
      <c r="R69" s="130"/>
      <c r="S69" s="130"/>
      <c r="T69" s="130"/>
      <c r="U69" s="130"/>
      <c r="V69" s="130"/>
      <c r="W69" s="130"/>
      <c r="X69" s="130"/>
      <c r="Y69" s="130"/>
      <c r="Z69" s="130"/>
    </row>
    <row r="70" spans="1:26" ht="21" customHeight="1">
      <c r="A70" s="161"/>
      <c r="B70" s="72"/>
      <c r="C70" s="76">
        <v>2</v>
      </c>
      <c r="D70" s="788" t="s">
        <v>180</v>
      </c>
      <c r="E70" s="785"/>
      <c r="F70" s="785"/>
      <c r="G70" s="796"/>
      <c r="H70" s="63"/>
      <c r="I70" s="76"/>
      <c r="J70" s="102"/>
      <c r="K70" s="181"/>
      <c r="L70" s="181"/>
      <c r="M70" s="181"/>
      <c r="N70" s="130"/>
      <c r="O70" s="130"/>
      <c r="P70" s="130"/>
      <c r="Q70" s="130"/>
      <c r="R70" s="130"/>
      <c r="S70" s="130"/>
      <c r="T70" s="130"/>
      <c r="U70" s="130"/>
      <c r="V70" s="130"/>
      <c r="W70" s="130"/>
      <c r="X70" s="130"/>
      <c r="Y70" s="130"/>
      <c r="Z70" s="130"/>
    </row>
    <row r="71" spans="1:26" ht="21" customHeight="1">
      <c r="A71" s="161"/>
      <c r="B71" s="81" t="s">
        <v>181</v>
      </c>
      <c r="C71" s="788" t="s">
        <v>182</v>
      </c>
      <c r="D71" s="785"/>
      <c r="E71" s="785"/>
      <c r="F71" s="785"/>
      <c r="G71" s="796"/>
      <c r="H71" s="63"/>
      <c r="I71" s="76">
        <f>PENDIDIKAN!K342</f>
        <v>18</v>
      </c>
      <c r="J71" s="102"/>
      <c r="K71" s="181"/>
      <c r="L71" s="181"/>
      <c r="M71" s="181"/>
      <c r="N71" s="130"/>
      <c r="O71" s="130"/>
      <c r="P71" s="130"/>
      <c r="Q71" s="130"/>
      <c r="R71" s="130"/>
      <c r="S71" s="130"/>
      <c r="T71" s="130"/>
      <c r="U71" s="130"/>
      <c r="V71" s="130"/>
      <c r="W71" s="130"/>
      <c r="X71" s="130"/>
      <c r="Y71" s="130"/>
      <c r="Z71" s="130"/>
    </row>
    <row r="72" spans="1:26" ht="34.5" customHeight="1">
      <c r="A72" s="161"/>
      <c r="B72" s="72"/>
      <c r="C72" s="163"/>
      <c r="D72" s="788" t="s">
        <v>183</v>
      </c>
      <c r="E72" s="785"/>
      <c r="F72" s="785"/>
      <c r="G72" s="796"/>
      <c r="H72" s="63"/>
      <c r="I72" s="76"/>
      <c r="J72" s="102"/>
      <c r="K72" s="181"/>
      <c r="L72" s="181"/>
      <c r="M72" s="181"/>
      <c r="N72" s="130"/>
      <c r="O72" s="130"/>
      <c r="P72" s="130"/>
      <c r="Q72" s="130"/>
      <c r="R72" s="130"/>
      <c r="S72" s="130"/>
      <c r="T72" s="130"/>
      <c r="U72" s="130"/>
      <c r="V72" s="130"/>
      <c r="W72" s="130"/>
      <c r="X72" s="130"/>
      <c r="Y72" s="130"/>
      <c r="Z72" s="130"/>
    </row>
    <row r="73" spans="1:26" ht="21" customHeight="1">
      <c r="A73" s="161"/>
      <c r="B73" s="81" t="s">
        <v>184</v>
      </c>
      <c r="C73" s="788" t="s">
        <v>185</v>
      </c>
      <c r="D73" s="785"/>
      <c r="E73" s="785"/>
      <c r="F73" s="785"/>
      <c r="G73" s="796"/>
      <c r="H73" s="63"/>
      <c r="I73" s="76">
        <f>PENDIDIKAN!K364</f>
        <v>0</v>
      </c>
      <c r="J73" s="102"/>
      <c r="K73" s="181"/>
      <c r="L73" s="181"/>
      <c r="M73" s="181"/>
      <c r="N73" s="130"/>
      <c r="O73" s="130"/>
      <c r="P73" s="130"/>
      <c r="Q73" s="130"/>
      <c r="R73" s="130"/>
      <c r="S73" s="130"/>
      <c r="T73" s="130"/>
      <c r="U73" s="130"/>
      <c r="V73" s="130"/>
      <c r="W73" s="130"/>
      <c r="X73" s="130"/>
      <c r="Y73" s="130"/>
      <c r="Z73" s="130"/>
    </row>
    <row r="74" spans="1:26" ht="21" customHeight="1">
      <c r="A74" s="161"/>
      <c r="B74" s="72"/>
      <c r="C74" s="163"/>
      <c r="D74" s="788" t="s">
        <v>186</v>
      </c>
      <c r="E74" s="785"/>
      <c r="F74" s="785"/>
      <c r="G74" s="796"/>
      <c r="H74" s="63"/>
      <c r="I74" s="76"/>
      <c r="J74" s="102"/>
      <c r="K74" s="181"/>
      <c r="L74" s="181"/>
      <c r="M74" s="181"/>
      <c r="N74" s="130"/>
      <c r="O74" s="130"/>
      <c r="P74" s="130"/>
      <c r="Q74" s="130"/>
      <c r="R74" s="130"/>
      <c r="S74" s="130"/>
      <c r="T74" s="130"/>
      <c r="U74" s="130"/>
      <c r="V74" s="130"/>
      <c r="W74" s="130"/>
      <c r="X74" s="130"/>
      <c r="Y74" s="130"/>
      <c r="Z74" s="130"/>
    </row>
    <row r="75" spans="1:26" ht="21" customHeight="1">
      <c r="A75" s="161"/>
      <c r="B75" s="81" t="s">
        <v>187</v>
      </c>
      <c r="C75" s="788" t="s">
        <v>188</v>
      </c>
      <c r="D75" s="785"/>
      <c r="E75" s="785"/>
      <c r="F75" s="785"/>
      <c r="G75" s="796"/>
      <c r="H75" s="63"/>
      <c r="I75" s="76">
        <f>PENDIDIKAN!K366</f>
        <v>0</v>
      </c>
      <c r="J75" s="102"/>
      <c r="K75" s="181"/>
      <c r="L75" s="181"/>
      <c r="M75" s="181"/>
      <c r="N75" s="130"/>
      <c r="O75" s="130"/>
      <c r="P75" s="130"/>
      <c r="Q75" s="130"/>
      <c r="R75" s="130"/>
      <c r="S75" s="130"/>
      <c r="T75" s="130"/>
      <c r="U75" s="130"/>
      <c r="V75" s="130"/>
      <c r="W75" s="130"/>
      <c r="X75" s="130"/>
      <c r="Y75" s="130"/>
      <c r="Z75" s="130"/>
    </row>
    <row r="76" spans="1:26" ht="21" customHeight="1">
      <c r="A76" s="161"/>
      <c r="B76" s="70"/>
      <c r="C76" s="76">
        <v>1</v>
      </c>
      <c r="D76" s="788" t="s">
        <v>189</v>
      </c>
      <c r="E76" s="785"/>
      <c r="F76" s="785"/>
      <c r="G76" s="796"/>
      <c r="H76" s="63"/>
      <c r="I76" s="76"/>
      <c r="J76" s="102"/>
      <c r="K76" s="181"/>
      <c r="L76" s="181"/>
      <c r="M76" s="181"/>
      <c r="N76" s="130"/>
      <c r="O76" s="130"/>
      <c r="P76" s="130"/>
      <c r="Q76" s="130"/>
      <c r="R76" s="130"/>
      <c r="S76" s="130"/>
      <c r="T76" s="130"/>
      <c r="U76" s="130"/>
      <c r="V76" s="130"/>
      <c r="W76" s="130"/>
      <c r="X76" s="130"/>
      <c r="Y76" s="130"/>
      <c r="Z76" s="130"/>
    </row>
    <row r="77" spans="1:26" ht="33.75" customHeight="1">
      <c r="A77" s="161"/>
      <c r="B77" s="72"/>
      <c r="C77" s="482">
        <v>2</v>
      </c>
      <c r="D77" s="801" t="s">
        <v>190</v>
      </c>
      <c r="E77" s="785"/>
      <c r="F77" s="785"/>
      <c r="G77" s="796"/>
      <c r="H77" s="63"/>
      <c r="I77" s="76"/>
      <c r="J77" s="102"/>
      <c r="K77" s="181"/>
      <c r="L77" s="181"/>
      <c r="M77" s="181"/>
      <c r="N77" s="130"/>
      <c r="O77" s="130"/>
      <c r="P77" s="130"/>
      <c r="Q77" s="130"/>
      <c r="R77" s="130"/>
      <c r="S77" s="130"/>
      <c r="T77" s="130"/>
      <c r="U77" s="130"/>
      <c r="V77" s="130"/>
      <c r="W77" s="130"/>
      <c r="X77" s="130"/>
      <c r="Y77" s="130"/>
      <c r="Z77" s="130"/>
    </row>
    <row r="78" spans="1:26" ht="19.5" customHeight="1">
      <c r="A78" s="161"/>
      <c r="B78" s="81" t="s">
        <v>151</v>
      </c>
      <c r="C78" s="788" t="s">
        <v>191</v>
      </c>
      <c r="D78" s="785"/>
      <c r="E78" s="785"/>
      <c r="F78" s="785"/>
      <c r="G78" s="796"/>
      <c r="H78" s="63"/>
      <c r="I78" s="76">
        <f>PENDIDIKAN!K369</f>
        <v>0</v>
      </c>
      <c r="J78" s="102"/>
      <c r="K78" s="181"/>
      <c r="L78" s="181"/>
      <c r="M78" s="181"/>
      <c r="N78" s="130"/>
      <c r="O78" s="130"/>
      <c r="P78" s="130"/>
      <c r="Q78" s="130"/>
      <c r="R78" s="130"/>
      <c r="S78" s="130"/>
      <c r="T78" s="130"/>
      <c r="U78" s="130"/>
      <c r="V78" s="130"/>
      <c r="W78" s="130"/>
      <c r="X78" s="130"/>
      <c r="Y78" s="130"/>
      <c r="Z78" s="130"/>
    </row>
    <row r="79" spans="1:26" ht="35.25" customHeight="1">
      <c r="A79" s="161"/>
      <c r="B79" s="72"/>
      <c r="C79" s="163"/>
      <c r="D79" s="788" t="s">
        <v>192</v>
      </c>
      <c r="E79" s="785"/>
      <c r="F79" s="785"/>
      <c r="G79" s="796"/>
      <c r="H79" s="63"/>
      <c r="I79" s="76"/>
      <c r="J79" s="102"/>
      <c r="K79" s="181"/>
      <c r="L79" s="181"/>
      <c r="M79" s="181"/>
      <c r="N79" s="130"/>
      <c r="O79" s="130"/>
      <c r="P79" s="130"/>
      <c r="Q79" s="130"/>
      <c r="R79" s="130"/>
      <c r="S79" s="130"/>
      <c r="T79" s="130"/>
      <c r="U79" s="130"/>
      <c r="V79" s="130"/>
      <c r="W79" s="130"/>
      <c r="X79" s="130"/>
      <c r="Y79" s="130"/>
      <c r="Z79" s="130"/>
    </row>
    <row r="80" spans="1:26" ht="19.5" customHeight="1">
      <c r="A80" s="161"/>
      <c r="B80" s="81" t="s">
        <v>193</v>
      </c>
      <c r="C80" s="788" t="s">
        <v>194</v>
      </c>
      <c r="D80" s="785"/>
      <c r="E80" s="785"/>
      <c r="F80" s="785"/>
      <c r="G80" s="796"/>
      <c r="H80" s="63"/>
      <c r="I80" s="76">
        <f>PENDIDIKAN!K371</f>
        <v>24</v>
      </c>
      <c r="J80" s="102"/>
      <c r="K80" s="181"/>
      <c r="L80" s="181"/>
      <c r="M80" s="181"/>
      <c r="N80" s="130"/>
      <c r="O80" s="130"/>
      <c r="P80" s="130"/>
      <c r="Q80" s="130"/>
      <c r="R80" s="130"/>
      <c r="S80" s="130"/>
      <c r="T80" s="130"/>
      <c r="U80" s="130"/>
      <c r="V80" s="130"/>
      <c r="W80" s="130"/>
      <c r="X80" s="130"/>
      <c r="Y80" s="130"/>
      <c r="Z80" s="130"/>
    </row>
    <row r="81" spans="1:26" ht="19.5" customHeight="1">
      <c r="A81" s="161"/>
      <c r="B81" s="70"/>
      <c r="C81" s="76">
        <v>1</v>
      </c>
      <c r="D81" s="788" t="s">
        <v>195</v>
      </c>
      <c r="E81" s="785"/>
      <c r="F81" s="785"/>
      <c r="G81" s="796"/>
      <c r="H81" s="63"/>
      <c r="I81" s="76"/>
      <c r="J81" s="102"/>
      <c r="K81" s="181"/>
      <c r="L81" s="181"/>
      <c r="M81" s="181"/>
      <c r="N81" s="130"/>
      <c r="O81" s="130"/>
      <c r="P81" s="130"/>
      <c r="Q81" s="130"/>
      <c r="R81" s="130"/>
      <c r="S81" s="130"/>
      <c r="T81" s="130"/>
      <c r="U81" s="130"/>
      <c r="V81" s="130"/>
      <c r="W81" s="130"/>
      <c r="X81" s="130"/>
      <c r="Y81" s="130"/>
      <c r="Z81" s="130"/>
    </row>
    <row r="82" spans="1:26" ht="19.5" customHeight="1">
      <c r="A82" s="161"/>
      <c r="B82" s="70"/>
      <c r="C82" s="482">
        <v>2</v>
      </c>
      <c r="D82" s="803" t="s">
        <v>196</v>
      </c>
      <c r="E82" s="786"/>
      <c r="F82" s="786"/>
      <c r="G82" s="787"/>
      <c r="H82" s="63"/>
      <c r="I82" s="76"/>
      <c r="J82" s="102"/>
      <c r="K82" s="181"/>
      <c r="L82" s="181"/>
      <c r="M82" s="181"/>
      <c r="N82" s="130"/>
      <c r="O82" s="130"/>
      <c r="P82" s="130"/>
      <c r="Q82" s="130"/>
      <c r="R82" s="130"/>
      <c r="S82" s="130"/>
      <c r="T82" s="130"/>
      <c r="U82" s="130"/>
      <c r="V82" s="130"/>
      <c r="W82" s="130"/>
      <c r="X82" s="130"/>
      <c r="Y82" s="130"/>
      <c r="Z82" s="130"/>
    </row>
    <row r="83" spans="1:26" ht="33.75" customHeight="1">
      <c r="A83" s="161"/>
      <c r="B83" s="70"/>
      <c r="C83" s="482">
        <v>3</v>
      </c>
      <c r="D83" s="801" t="s">
        <v>197</v>
      </c>
      <c r="E83" s="785"/>
      <c r="F83" s="785"/>
      <c r="G83" s="796"/>
      <c r="H83" s="63"/>
      <c r="I83" s="76"/>
      <c r="J83" s="102"/>
      <c r="K83" s="181"/>
      <c r="L83" s="181"/>
      <c r="M83" s="181"/>
      <c r="N83" s="130"/>
      <c r="O83" s="130"/>
      <c r="P83" s="130"/>
      <c r="Q83" s="130"/>
      <c r="R83" s="130"/>
      <c r="S83" s="130"/>
      <c r="T83" s="130"/>
      <c r="U83" s="130"/>
      <c r="V83" s="130"/>
      <c r="W83" s="130"/>
      <c r="X83" s="130"/>
      <c r="Y83" s="130"/>
      <c r="Z83" s="130"/>
    </row>
    <row r="84" spans="1:26" ht="33.75" customHeight="1">
      <c r="A84" s="161"/>
      <c r="B84" s="70"/>
      <c r="C84" s="482">
        <v>4</v>
      </c>
      <c r="D84" s="801" t="s">
        <v>198</v>
      </c>
      <c r="E84" s="785"/>
      <c r="F84" s="785"/>
      <c r="G84" s="796"/>
      <c r="H84" s="63"/>
      <c r="I84" s="76"/>
      <c r="J84" s="102"/>
      <c r="K84" s="181"/>
      <c r="L84" s="181"/>
      <c r="M84" s="181"/>
      <c r="N84" s="130"/>
      <c r="O84" s="130"/>
      <c r="P84" s="130"/>
      <c r="Q84" s="130"/>
      <c r="R84" s="130"/>
      <c r="S84" s="130"/>
      <c r="T84" s="130"/>
      <c r="U84" s="130"/>
      <c r="V84" s="130"/>
      <c r="W84" s="130"/>
      <c r="X84" s="130"/>
      <c r="Y84" s="130"/>
      <c r="Z84" s="130"/>
    </row>
    <row r="85" spans="1:26" ht="19.5" customHeight="1">
      <c r="A85" s="161"/>
      <c r="B85" s="70"/>
      <c r="C85" s="76">
        <v>5</v>
      </c>
      <c r="D85" s="788" t="s">
        <v>199</v>
      </c>
      <c r="E85" s="785"/>
      <c r="F85" s="785"/>
      <c r="G85" s="796"/>
      <c r="H85" s="63"/>
      <c r="I85" s="482"/>
      <c r="J85" s="489"/>
      <c r="K85" s="490"/>
      <c r="L85" s="490"/>
      <c r="M85" s="490"/>
      <c r="N85" s="151"/>
      <c r="O85" s="151"/>
      <c r="P85" s="151"/>
      <c r="Q85" s="151"/>
      <c r="R85" s="151"/>
      <c r="S85" s="151"/>
      <c r="T85" s="151"/>
      <c r="U85" s="151"/>
      <c r="V85" s="151"/>
      <c r="W85" s="151"/>
      <c r="X85" s="151"/>
      <c r="Y85" s="151"/>
      <c r="Z85" s="151"/>
    </row>
    <row r="86" spans="1:26" ht="32.25" customHeight="1">
      <c r="A86" s="161"/>
      <c r="B86" s="70"/>
      <c r="C86" s="482">
        <v>6</v>
      </c>
      <c r="D86" s="801" t="s">
        <v>200</v>
      </c>
      <c r="E86" s="785"/>
      <c r="F86" s="785"/>
      <c r="G86" s="796"/>
      <c r="H86" s="63"/>
      <c r="I86" s="76"/>
      <c r="J86" s="102"/>
      <c r="K86" s="181"/>
      <c r="L86" s="181"/>
      <c r="M86" s="181"/>
      <c r="N86" s="130"/>
      <c r="O86" s="130"/>
      <c r="P86" s="130"/>
      <c r="Q86" s="130"/>
      <c r="R86" s="130"/>
      <c r="S86" s="130"/>
      <c r="T86" s="130"/>
      <c r="U86" s="130"/>
      <c r="V86" s="130"/>
      <c r="W86" s="130"/>
      <c r="X86" s="130"/>
      <c r="Y86" s="130"/>
      <c r="Z86" s="130"/>
    </row>
    <row r="87" spans="1:26" ht="48.75" customHeight="1">
      <c r="A87" s="161"/>
      <c r="B87" s="70"/>
      <c r="C87" s="482">
        <v>7</v>
      </c>
      <c r="D87" s="801" t="s">
        <v>201</v>
      </c>
      <c r="E87" s="785"/>
      <c r="F87" s="785"/>
      <c r="G87" s="796"/>
      <c r="H87" s="63"/>
      <c r="I87" s="76"/>
      <c r="J87" s="102"/>
      <c r="K87" s="181"/>
      <c r="L87" s="181"/>
      <c r="M87" s="181"/>
      <c r="N87" s="130"/>
      <c r="O87" s="130"/>
      <c r="P87" s="130"/>
      <c r="Q87" s="130"/>
      <c r="R87" s="130"/>
      <c r="S87" s="130"/>
      <c r="T87" s="130"/>
      <c r="U87" s="130"/>
      <c r="V87" s="130"/>
      <c r="W87" s="130"/>
      <c r="X87" s="130"/>
      <c r="Y87" s="130"/>
      <c r="Z87" s="130"/>
    </row>
    <row r="88" spans="1:26" ht="51" customHeight="1">
      <c r="A88" s="161"/>
      <c r="B88" s="72"/>
      <c r="C88" s="482">
        <v>8</v>
      </c>
      <c r="D88" s="804" t="s">
        <v>202</v>
      </c>
      <c r="E88" s="793"/>
      <c r="F88" s="793"/>
      <c r="G88" s="794"/>
      <c r="H88" s="63"/>
      <c r="I88" s="76"/>
      <c r="J88" s="102"/>
      <c r="K88" s="181"/>
      <c r="L88" s="181"/>
      <c r="M88" s="181"/>
      <c r="N88" s="130"/>
      <c r="O88" s="130"/>
      <c r="P88" s="130"/>
      <c r="Q88" s="130"/>
      <c r="R88" s="130"/>
      <c r="S88" s="130"/>
      <c r="T88" s="130"/>
      <c r="U88" s="130"/>
      <c r="V88" s="130"/>
      <c r="W88" s="130"/>
      <c r="X88" s="130"/>
      <c r="Y88" s="130"/>
      <c r="Z88" s="130"/>
    </row>
    <row r="89" spans="1:26" ht="19.5" customHeight="1">
      <c r="A89" s="161"/>
      <c r="B89" s="462" t="s">
        <v>203</v>
      </c>
      <c r="C89" s="801" t="s">
        <v>204</v>
      </c>
      <c r="D89" s="785"/>
      <c r="E89" s="785"/>
      <c r="F89" s="785"/>
      <c r="G89" s="796"/>
      <c r="H89" s="63"/>
      <c r="I89" s="76">
        <f>PENDIDIKAN!K389</f>
        <v>0</v>
      </c>
      <c r="J89" s="102"/>
      <c r="K89" s="181"/>
      <c r="L89" s="181"/>
      <c r="M89" s="181"/>
      <c r="N89" s="130"/>
      <c r="O89" s="130"/>
      <c r="P89" s="130"/>
      <c r="Q89" s="130"/>
      <c r="R89" s="130"/>
      <c r="S89" s="130"/>
      <c r="T89" s="130"/>
      <c r="U89" s="130"/>
      <c r="V89" s="130"/>
      <c r="W89" s="130"/>
      <c r="X89" s="130"/>
      <c r="Y89" s="130"/>
      <c r="Z89" s="130"/>
    </row>
    <row r="90" spans="1:26" ht="19.5" customHeight="1">
      <c r="A90" s="161"/>
      <c r="B90" s="70"/>
      <c r="C90" s="76">
        <v>1</v>
      </c>
      <c r="D90" s="788" t="s">
        <v>205</v>
      </c>
      <c r="E90" s="785"/>
      <c r="F90" s="785"/>
      <c r="G90" s="796"/>
      <c r="H90" s="63"/>
      <c r="I90" s="76"/>
      <c r="J90" s="102"/>
      <c r="K90" s="181"/>
      <c r="L90" s="181"/>
      <c r="M90" s="181"/>
      <c r="N90" s="130"/>
      <c r="O90" s="130"/>
      <c r="P90" s="130"/>
      <c r="Q90" s="130"/>
      <c r="R90" s="130"/>
      <c r="S90" s="130"/>
      <c r="T90" s="130"/>
      <c r="U90" s="130"/>
      <c r="V90" s="130"/>
      <c r="W90" s="130"/>
      <c r="X90" s="130"/>
      <c r="Y90" s="130"/>
      <c r="Z90" s="130"/>
    </row>
    <row r="91" spans="1:26" ht="19.5" customHeight="1">
      <c r="A91" s="161"/>
      <c r="B91" s="72"/>
      <c r="C91" s="76">
        <v>2</v>
      </c>
      <c r="D91" s="788" t="s">
        <v>206</v>
      </c>
      <c r="E91" s="785"/>
      <c r="F91" s="785"/>
      <c r="G91" s="796"/>
      <c r="H91" s="63"/>
      <c r="I91" s="76"/>
      <c r="J91" s="102"/>
      <c r="K91" s="181"/>
      <c r="L91" s="181"/>
      <c r="M91" s="181"/>
      <c r="N91" s="130"/>
      <c r="O91" s="130"/>
      <c r="P91" s="130"/>
      <c r="Q91" s="130"/>
      <c r="R91" s="130"/>
      <c r="S91" s="130"/>
      <c r="T91" s="130"/>
      <c r="U91" s="130"/>
      <c r="V91" s="130"/>
      <c r="W91" s="130"/>
      <c r="X91" s="130"/>
      <c r="Y91" s="130"/>
      <c r="Z91" s="130"/>
    </row>
    <row r="92" spans="1:26" ht="31.5" customHeight="1">
      <c r="A92" s="161"/>
      <c r="B92" s="462" t="s">
        <v>207</v>
      </c>
      <c r="C92" s="803" t="s">
        <v>208</v>
      </c>
      <c r="D92" s="786"/>
      <c r="E92" s="786"/>
      <c r="F92" s="786"/>
      <c r="G92" s="787"/>
      <c r="H92" s="483"/>
      <c r="I92" s="81">
        <f>PENDIDIKAN!K392</f>
        <v>0</v>
      </c>
      <c r="J92" s="124"/>
      <c r="K92" s="183"/>
      <c r="L92" s="183"/>
      <c r="M92" s="183"/>
      <c r="N92" s="130"/>
      <c r="O92" s="130"/>
      <c r="P92" s="130"/>
      <c r="Q92" s="130"/>
      <c r="R92" s="130"/>
      <c r="S92" s="130"/>
      <c r="T92" s="130"/>
      <c r="U92" s="130"/>
      <c r="V92" s="130"/>
      <c r="W92" s="130"/>
      <c r="X92" s="130"/>
      <c r="Y92" s="130"/>
      <c r="Z92" s="130"/>
    </row>
    <row r="93" spans="1:26" ht="21" customHeight="1">
      <c r="A93" s="161"/>
      <c r="B93" s="72"/>
      <c r="C93" s="76">
        <v>1</v>
      </c>
      <c r="D93" s="788" t="s">
        <v>209</v>
      </c>
      <c r="E93" s="785"/>
      <c r="F93" s="785"/>
      <c r="G93" s="796"/>
      <c r="H93" s="180"/>
      <c r="I93" s="76"/>
      <c r="J93" s="102"/>
      <c r="K93" s="181"/>
      <c r="L93" s="181"/>
      <c r="M93" s="181"/>
      <c r="N93" s="130"/>
      <c r="O93" s="130"/>
      <c r="P93" s="130"/>
      <c r="Q93" s="130"/>
      <c r="R93" s="130"/>
      <c r="S93" s="130"/>
      <c r="T93" s="130"/>
      <c r="U93" s="130"/>
      <c r="V93" s="130"/>
      <c r="W93" s="130"/>
      <c r="X93" s="130"/>
      <c r="Y93" s="130"/>
      <c r="Z93" s="130"/>
    </row>
    <row r="94" spans="1:26" ht="21" customHeight="1">
      <c r="A94" s="484"/>
      <c r="B94" s="72"/>
      <c r="C94" s="76">
        <v>2</v>
      </c>
      <c r="D94" s="788" t="s">
        <v>210</v>
      </c>
      <c r="E94" s="785"/>
      <c r="F94" s="785"/>
      <c r="G94" s="796"/>
      <c r="H94" s="180"/>
      <c r="I94" s="76"/>
      <c r="J94" s="102"/>
      <c r="K94" s="181"/>
      <c r="L94" s="181"/>
      <c r="M94" s="181"/>
      <c r="N94" s="130"/>
      <c r="O94" s="130"/>
      <c r="P94" s="130"/>
      <c r="Q94" s="130"/>
      <c r="R94" s="130"/>
      <c r="S94" s="130"/>
      <c r="T94" s="130"/>
      <c r="U94" s="130"/>
      <c r="V94" s="130"/>
      <c r="W94" s="130"/>
      <c r="X94" s="130"/>
      <c r="Y94" s="130"/>
      <c r="Z94" s="130"/>
    </row>
    <row r="95" spans="1:26" ht="21" customHeight="1">
      <c r="A95" s="820" t="s">
        <v>126</v>
      </c>
      <c r="B95" s="784" t="s">
        <v>146</v>
      </c>
      <c r="C95" s="785"/>
      <c r="D95" s="785"/>
      <c r="E95" s="785"/>
      <c r="F95" s="785"/>
      <c r="G95" s="785"/>
      <c r="H95" s="785"/>
      <c r="I95" s="785"/>
      <c r="J95" s="785"/>
      <c r="K95" s="785"/>
      <c r="L95" s="785"/>
      <c r="M95" s="796"/>
      <c r="N95" s="130"/>
      <c r="O95" s="130"/>
      <c r="P95" s="130"/>
      <c r="Q95" s="130"/>
      <c r="R95" s="130"/>
      <c r="S95" s="130"/>
      <c r="T95" s="130"/>
      <c r="U95" s="130"/>
      <c r="V95" s="130"/>
      <c r="W95" s="130"/>
      <c r="X95" s="130"/>
      <c r="Y95" s="130"/>
      <c r="Z95" s="130"/>
    </row>
    <row r="96" spans="1:26" ht="21" customHeight="1">
      <c r="A96" s="732"/>
      <c r="B96" s="730" t="s">
        <v>147</v>
      </c>
      <c r="C96" s="727"/>
      <c r="D96" s="727"/>
      <c r="E96" s="727"/>
      <c r="F96" s="727"/>
      <c r="G96" s="814"/>
      <c r="H96" s="797" t="s">
        <v>148</v>
      </c>
      <c r="I96" s="793"/>
      <c r="J96" s="793"/>
      <c r="K96" s="793"/>
      <c r="L96" s="793"/>
      <c r="M96" s="794"/>
      <c r="N96" s="130"/>
      <c r="O96" s="130"/>
      <c r="P96" s="130"/>
      <c r="Q96" s="130"/>
      <c r="R96" s="130"/>
      <c r="S96" s="130"/>
      <c r="T96" s="130"/>
      <c r="U96" s="130"/>
      <c r="V96" s="130"/>
      <c r="W96" s="130"/>
      <c r="X96" s="130"/>
      <c r="Y96" s="130"/>
      <c r="Z96" s="130"/>
    </row>
    <row r="97" spans="1:26" ht="21" customHeight="1">
      <c r="A97" s="732"/>
      <c r="B97" s="821"/>
      <c r="C97" s="727"/>
      <c r="D97" s="727"/>
      <c r="E97" s="727"/>
      <c r="F97" s="727"/>
      <c r="G97" s="814"/>
      <c r="H97" s="797" t="s">
        <v>149</v>
      </c>
      <c r="I97" s="793"/>
      <c r="J97" s="794"/>
      <c r="K97" s="797" t="s">
        <v>150</v>
      </c>
      <c r="L97" s="793"/>
      <c r="M97" s="794"/>
      <c r="N97" s="130"/>
      <c r="O97" s="130"/>
      <c r="P97" s="130"/>
      <c r="Q97" s="130"/>
      <c r="R97" s="130"/>
      <c r="S97" s="130"/>
      <c r="T97" s="130"/>
      <c r="U97" s="130"/>
      <c r="V97" s="130"/>
      <c r="W97" s="130"/>
      <c r="X97" s="130"/>
      <c r="Y97" s="130"/>
      <c r="Z97" s="130"/>
    </row>
    <row r="98" spans="1:26" ht="21" customHeight="1">
      <c r="A98" s="733"/>
      <c r="B98" s="822"/>
      <c r="C98" s="793"/>
      <c r="D98" s="793"/>
      <c r="E98" s="793"/>
      <c r="F98" s="793"/>
      <c r="G98" s="794"/>
      <c r="H98" s="68" t="s">
        <v>77</v>
      </c>
      <c r="I98" s="68" t="s">
        <v>78</v>
      </c>
      <c r="J98" s="68" t="s">
        <v>79</v>
      </c>
      <c r="K98" s="68" t="s">
        <v>77</v>
      </c>
      <c r="L98" s="68" t="s">
        <v>78</v>
      </c>
      <c r="M98" s="68" t="s">
        <v>79</v>
      </c>
      <c r="N98" s="130"/>
      <c r="O98" s="130"/>
      <c r="P98" s="130"/>
      <c r="Q98" s="130"/>
      <c r="R98" s="130"/>
      <c r="S98" s="130"/>
      <c r="T98" s="130"/>
      <c r="U98" s="130"/>
      <c r="V98" s="130"/>
      <c r="W98" s="130"/>
      <c r="X98" s="130"/>
      <c r="Y98" s="130"/>
      <c r="Z98" s="130"/>
    </row>
    <row r="99" spans="1:26" ht="21" customHeight="1">
      <c r="A99" s="65">
        <v>1</v>
      </c>
      <c r="B99" s="784">
        <v>2</v>
      </c>
      <c r="C99" s="785"/>
      <c r="D99" s="785"/>
      <c r="E99" s="785"/>
      <c r="F99" s="785"/>
      <c r="G99" s="796"/>
      <c r="H99" s="68">
        <v>3</v>
      </c>
      <c r="I99" s="68">
        <v>4</v>
      </c>
      <c r="J99" s="68">
        <v>5</v>
      </c>
      <c r="K99" s="68">
        <v>6</v>
      </c>
      <c r="L99" s="68">
        <v>7</v>
      </c>
      <c r="M99" s="68">
        <v>8</v>
      </c>
      <c r="N99" s="130"/>
      <c r="O99" s="130"/>
      <c r="P99" s="130"/>
      <c r="Q99" s="130"/>
      <c r="R99" s="130"/>
      <c r="S99" s="130"/>
      <c r="T99" s="130"/>
      <c r="U99" s="130"/>
      <c r="V99" s="130"/>
      <c r="W99" s="130"/>
      <c r="X99" s="130"/>
      <c r="Y99" s="130"/>
      <c r="Z99" s="130"/>
    </row>
    <row r="100" spans="1:26" ht="31.5" customHeight="1">
      <c r="A100" s="161"/>
      <c r="B100" s="485" t="s">
        <v>211</v>
      </c>
      <c r="C100" s="801" t="s">
        <v>212</v>
      </c>
      <c r="D100" s="785"/>
      <c r="E100" s="785"/>
      <c r="F100" s="785"/>
      <c r="G100" s="796"/>
      <c r="H100" s="179"/>
      <c r="I100" s="72">
        <f>PENDIDIKAN!K395</f>
        <v>0</v>
      </c>
      <c r="J100" s="109"/>
      <c r="K100" s="191"/>
      <c r="L100" s="191"/>
      <c r="M100" s="191"/>
      <c r="N100" s="130"/>
      <c r="O100" s="130"/>
      <c r="P100" s="130"/>
      <c r="Q100" s="130"/>
      <c r="R100" s="130"/>
      <c r="S100" s="130"/>
      <c r="T100" s="130"/>
      <c r="U100" s="130"/>
      <c r="V100" s="130"/>
      <c r="W100" s="130"/>
      <c r="X100" s="130"/>
      <c r="Y100" s="130"/>
      <c r="Z100" s="130"/>
    </row>
    <row r="101" spans="1:26" ht="21" customHeight="1">
      <c r="A101" s="161"/>
      <c r="B101" s="64"/>
      <c r="C101" s="615" t="s">
        <v>127</v>
      </c>
      <c r="D101" s="805" t="s">
        <v>213</v>
      </c>
      <c r="E101" s="785"/>
      <c r="F101" s="785"/>
      <c r="G101" s="796"/>
      <c r="H101" s="179"/>
      <c r="I101" s="72"/>
      <c r="J101" s="109"/>
      <c r="K101" s="191"/>
      <c r="L101" s="191"/>
      <c r="M101" s="191"/>
      <c r="N101" s="130"/>
      <c r="O101" s="130"/>
      <c r="P101" s="130"/>
      <c r="Q101" s="130"/>
      <c r="R101" s="130"/>
      <c r="S101" s="130"/>
      <c r="T101" s="130"/>
      <c r="U101" s="130"/>
      <c r="V101" s="130"/>
      <c r="W101" s="130"/>
      <c r="X101" s="130"/>
      <c r="Y101" s="130"/>
      <c r="Z101" s="130"/>
    </row>
    <row r="102" spans="1:26" ht="19.5" customHeight="1">
      <c r="A102" s="161"/>
      <c r="B102" s="64"/>
      <c r="C102" s="615" t="s">
        <v>129</v>
      </c>
      <c r="D102" s="805" t="s">
        <v>214</v>
      </c>
      <c r="E102" s="785"/>
      <c r="F102" s="785"/>
      <c r="G102" s="796"/>
      <c r="H102" s="179"/>
      <c r="I102" s="72"/>
      <c r="J102" s="109"/>
      <c r="K102" s="191"/>
      <c r="L102" s="191"/>
      <c r="M102" s="191"/>
      <c r="N102" s="130"/>
      <c r="O102" s="130"/>
      <c r="P102" s="130"/>
      <c r="Q102" s="130"/>
      <c r="R102" s="130"/>
      <c r="S102" s="130"/>
      <c r="T102" s="130"/>
      <c r="U102" s="130"/>
      <c r="V102" s="130"/>
      <c r="W102" s="130"/>
      <c r="X102" s="130"/>
      <c r="Y102" s="130"/>
      <c r="Z102" s="130"/>
    </row>
    <row r="103" spans="1:26" ht="19.5" customHeight="1">
      <c r="A103" s="161"/>
      <c r="B103" s="459"/>
      <c r="C103" s="615" t="s">
        <v>131</v>
      </c>
      <c r="D103" s="805" t="s">
        <v>215</v>
      </c>
      <c r="E103" s="785"/>
      <c r="F103" s="785"/>
      <c r="G103" s="796"/>
      <c r="H103" s="63"/>
      <c r="I103" s="76"/>
      <c r="J103" s="102"/>
      <c r="K103" s="181"/>
      <c r="L103" s="181"/>
      <c r="M103" s="181"/>
      <c r="N103" s="130"/>
      <c r="O103" s="130"/>
      <c r="P103" s="130"/>
      <c r="Q103" s="130"/>
      <c r="R103" s="130"/>
      <c r="S103" s="130"/>
      <c r="T103" s="130"/>
      <c r="U103" s="130"/>
      <c r="V103" s="130"/>
      <c r="W103" s="130"/>
      <c r="X103" s="130"/>
      <c r="Y103" s="130"/>
      <c r="Z103" s="130"/>
    </row>
    <row r="104" spans="1:26" ht="19.5" customHeight="1">
      <c r="A104" s="161"/>
      <c r="B104" s="64"/>
      <c r="C104" s="615" t="s">
        <v>133</v>
      </c>
      <c r="D104" s="805" t="s">
        <v>216</v>
      </c>
      <c r="E104" s="785"/>
      <c r="F104" s="785"/>
      <c r="G104" s="796"/>
      <c r="H104" s="63"/>
      <c r="I104" s="76"/>
      <c r="J104" s="102"/>
      <c r="K104" s="181"/>
      <c r="L104" s="181"/>
      <c r="M104" s="181"/>
      <c r="N104" s="130"/>
      <c r="O104" s="130"/>
      <c r="P104" s="130"/>
      <c r="Q104" s="130"/>
      <c r="R104" s="130"/>
      <c r="S104" s="130"/>
      <c r="T104" s="130"/>
      <c r="U104" s="130"/>
      <c r="V104" s="130"/>
      <c r="W104" s="130"/>
      <c r="X104" s="130"/>
      <c r="Y104" s="130"/>
      <c r="Z104" s="130"/>
    </row>
    <row r="105" spans="1:26" ht="19.5" customHeight="1">
      <c r="A105" s="161"/>
      <c r="B105" s="64"/>
      <c r="C105" s="615" t="s">
        <v>134</v>
      </c>
      <c r="D105" s="805" t="s">
        <v>217</v>
      </c>
      <c r="E105" s="785"/>
      <c r="F105" s="785"/>
      <c r="G105" s="796"/>
      <c r="H105" s="63"/>
      <c r="I105" s="76"/>
      <c r="J105" s="102"/>
      <c r="K105" s="181"/>
      <c r="L105" s="181"/>
      <c r="M105" s="181"/>
      <c r="N105" s="130"/>
      <c r="O105" s="130"/>
      <c r="P105" s="130"/>
      <c r="Q105" s="130"/>
      <c r="R105" s="130"/>
      <c r="S105" s="130"/>
      <c r="T105" s="130"/>
      <c r="U105" s="130"/>
      <c r="V105" s="130"/>
      <c r="W105" s="130"/>
      <c r="X105" s="130"/>
      <c r="Y105" s="130"/>
      <c r="Z105" s="130"/>
    </row>
    <row r="106" spans="1:26" ht="19.5" customHeight="1">
      <c r="A106" s="161"/>
      <c r="B106" s="459"/>
      <c r="C106" s="615" t="s">
        <v>136</v>
      </c>
      <c r="D106" s="805" t="s">
        <v>218</v>
      </c>
      <c r="E106" s="785"/>
      <c r="F106" s="785"/>
      <c r="G106" s="796"/>
      <c r="H106" s="63"/>
      <c r="I106" s="76"/>
      <c r="J106" s="102"/>
      <c r="K106" s="181"/>
      <c r="L106" s="181"/>
      <c r="M106" s="181"/>
      <c r="N106" s="130"/>
      <c r="O106" s="130"/>
      <c r="P106" s="130"/>
      <c r="Q106" s="130"/>
      <c r="R106" s="130"/>
      <c r="S106" s="130"/>
      <c r="T106" s="130"/>
      <c r="U106" s="130"/>
      <c r="V106" s="130"/>
      <c r="W106" s="130"/>
      <c r="X106" s="130"/>
      <c r="Y106" s="130"/>
      <c r="Z106" s="130"/>
    </row>
    <row r="107" spans="1:26" ht="19.5" customHeight="1">
      <c r="A107" s="161"/>
      <c r="B107" s="486"/>
      <c r="C107" s="615" t="s">
        <v>138</v>
      </c>
      <c r="D107" s="805" t="s">
        <v>219</v>
      </c>
      <c r="E107" s="785"/>
      <c r="F107" s="785"/>
      <c r="G107" s="796"/>
      <c r="H107" s="63"/>
      <c r="I107" s="76"/>
      <c r="J107" s="102"/>
      <c r="K107" s="181"/>
      <c r="L107" s="181"/>
      <c r="M107" s="181"/>
      <c r="N107" s="130"/>
      <c r="O107" s="130"/>
      <c r="P107" s="130"/>
      <c r="Q107" s="130"/>
      <c r="R107" s="130"/>
      <c r="S107" s="130"/>
      <c r="T107" s="130"/>
      <c r="U107" s="130"/>
      <c r="V107" s="130"/>
      <c r="W107" s="130"/>
      <c r="X107" s="130"/>
      <c r="Y107" s="130"/>
      <c r="Z107" s="130"/>
    </row>
    <row r="108" spans="1:26" ht="21.75" customHeight="1">
      <c r="A108" s="160" t="s">
        <v>95</v>
      </c>
      <c r="B108" s="806" t="s">
        <v>220</v>
      </c>
      <c r="C108" s="785"/>
      <c r="D108" s="785"/>
      <c r="E108" s="785"/>
      <c r="F108" s="785"/>
      <c r="G108" s="796"/>
      <c r="H108" s="178">
        <f>PAK!F23</f>
        <v>148.80000000000001</v>
      </c>
      <c r="I108" s="491">
        <f>I109+I141+I143+I145+I148</f>
        <v>172.26999999999998</v>
      </c>
      <c r="J108" s="492">
        <f>I108+H108</f>
        <v>321.07</v>
      </c>
      <c r="K108" s="478"/>
      <c r="L108" s="478"/>
      <c r="M108" s="478"/>
      <c r="N108" s="493"/>
      <c r="O108" s="493"/>
      <c r="P108" s="493"/>
      <c r="Q108" s="493"/>
      <c r="R108" s="493"/>
      <c r="S108" s="493"/>
      <c r="T108" s="493"/>
      <c r="U108" s="493"/>
      <c r="V108" s="493"/>
      <c r="W108" s="493"/>
      <c r="X108" s="493"/>
      <c r="Y108" s="493"/>
      <c r="Z108" s="493"/>
    </row>
    <row r="109" spans="1:26" ht="33.75" customHeight="1">
      <c r="A109" s="161"/>
      <c r="B109" s="65" t="s">
        <v>153</v>
      </c>
      <c r="C109" s="788" t="s">
        <v>221</v>
      </c>
      <c r="D109" s="785"/>
      <c r="E109" s="785"/>
      <c r="F109" s="785"/>
      <c r="G109" s="796"/>
      <c r="H109" s="79"/>
      <c r="I109" s="76">
        <f>PENELITIAN!N23</f>
        <v>172.26999999999998</v>
      </c>
      <c r="J109" s="102"/>
      <c r="K109" s="181"/>
      <c r="L109" s="181"/>
      <c r="M109" s="181"/>
      <c r="N109" s="130"/>
      <c r="O109" s="130"/>
      <c r="P109" s="130"/>
      <c r="Q109" s="130"/>
      <c r="R109" s="130"/>
      <c r="S109" s="130"/>
      <c r="T109" s="130"/>
      <c r="U109" s="130"/>
      <c r="V109" s="130"/>
      <c r="W109" s="130"/>
      <c r="X109" s="130"/>
      <c r="Y109" s="130"/>
      <c r="Z109" s="130"/>
    </row>
    <row r="110" spans="1:26" ht="28.5" customHeight="1">
      <c r="A110" s="161"/>
      <c r="B110" s="67"/>
      <c r="C110" s="205" t="s">
        <v>127</v>
      </c>
      <c r="D110" s="801" t="s">
        <v>222</v>
      </c>
      <c r="E110" s="785"/>
      <c r="F110" s="785"/>
      <c r="G110" s="796"/>
      <c r="H110" s="79"/>
      <c r="I110" s="76"/>
      <c r="J110" s="102"/>
      <c r="K110" s="103"/>
      <c r="L110" s="103"/>
      <c r="M110" s="181"/>
      <c r="N110" s="130"/>
      <c r="O110" s="130"/>
      <c r="P110" s="130"/>
      <c r="Q110" s="130"/>
      <c r="R110" s="130"/>
      <c r="S110" s="130"/>
      <c r="T110" s="130"/>
      <c r="U110" s="130"/>
      <c r="V110" s="130"/>
      <c r="W110" s="130"/>
      <c r="X110" s="130"/>
      <c r="Y110" s="130"/>
      <c r="Z110" s="130"/>
    </row>
    <row r="111" spans="1:26" ht="31.5" customHeight="1">
      <c r="A111" s="161"/>
      <c r="B111" s="67"/>
      <c r="C111" s="168"/>
      <c r="D111" s="205" t="s">
        <v>223</v>
      </c>
      <c r="E111" s="801" t="s">
        <v>224</v>
      </c>
      <c r="F111" s="785"/>
      <c r="G111" s="796"/>
      <c r="H111" s="458"/>
      <c r="I111" s="76"/>
      <c r="J111" s="102"/>
      <c r="K111" s="103"/>
      <c r="L111" s="103"/>
      <c r="M111" s="181"/>
      <c r="N111" s="130"/>
      <c r="O111" s="130"/>
      <c r="P111" s="130"/>
      <c r="Q111" s="130"/>
      <c r="R111" s="130"/>
      <c r="S111" s="130"/>
      <c r="T111" s="130"/>
      <c r="U111" s="130"/>
      <c r="V111" s="130"/>
      <c r="W111" s="130"/>
      <c r="X111" s="130"/>
      <c r="Y111" s="130"/>
      <c r="Z111" s="130"/>
    </row>
    <row r="112" spans="1:26" ht="21" customHeight="1">
      <c r="A112" s="161"/>
      <c r="B112" s="70"/>
      <c r="C112" s="168"/>
      <c r="D112" s="67"/>
      <c r="E112" s="487" t="s">
        <v>225</v>
      </c>
      <c r="F112" s="788" t="s">
        <v>226</v>
      </c>
      <c r="G112" s="796"/>
      <c r="H112" s="458"/>
      <c r="I112" s="76"/>
      <c r="J112" s="102"/>
      <c r="K112" s="103"/>
      <c r="L112" s="103"/>
      <c r="M112" s="181"/>
      <c r="N112" s="130"/>
      <c r="O112" s="130"/>
      <c r="P112" s="130"/>
      <c r="Q112" s="130"/>
      <c r="R112" s="130"/>
      <c r="S112" s="130"/>
      <c r="T112" s="130"/>
      <c r="U112" s="130"/>
      <c r="V112" s="130"/>
      <c r="W112" s="130"/>
      <c r="X112" s="130"/>
      <c r="Y112" s="130"/>
      <c r="Z112" s="130"/>
    </row>
    <row r="113" spans="1:26" ht="21" customHeight="1">
      <c r="A113" s="161"/>
      <c r="B113" s="70"/>
      <c r="C113" s="168"/>
      <c r="D113" s="71"/>
      <c r="E113" s="487" t="s">
        <v>227</v>
      </c>
      <c r="F113" s="788" t="s">
        <v>228</v>
      </c>
      <c r="G113" s="796"/>
      <c r="H113" s="458"/>
      <c r="I113" s="76"/>
      <c r="J113" s="102"/>
      <c r="K113" s="103"/>
      <c r="L113" s="103"/>
      <c r="M113" s="181"/>
      <c r="N113" s="130"/>
      <c r="O113" s="130"/>
      <c r="P113" s="130"/>
      <c r="Q113" s="130"/>
      <c r="R113" s="130"/>
      <c r="S113" s="130"/>
      <c r="T113" s="130"/>
      <c r="U113" s="130"/>
      <c r="V113" s="130"/>
      <c r="W113" s="130"/>
      <c r="X113" s="130"/>
      <c r="Y113" s="130"/>
      <c r="Z113" s="130"/>
    </row>
    <row r="114" spans="1:26" ht="52.5" customHeight="1">
      <c r="A114" s="161"/>
      <c r="B114" s="67"/>
      <c r="C114" s="168"/>
      <c r="D114" s="205" t="s">
        <v>229</v>
      </c>
      <c r="E114" s="788" t="s">
        <v>230</v>
      </c>
      <c r="F114" s="785"/>
      <c r="G114" s="796"/>
      <c r="H114" s="458"/>
      <c r="I114" s="76"/>
      <c r="J114" s="102"/>
      <c r="K114" s="103"/>
      <c r="L114" s="103"/>
      <c r="M114" s="181"/>
      <c r="N114" s="130"/>
      <c r="O114" s="130"/>
      <c r="P114" s="130"/>
      <c r="Q114" s="130"/>
      <c r="R114" s="130"/>
      <c r="S114" s="130"/>
      <c r="T114" s="130"/>
      <c r="U114" s="130"/>
      <c r="V114" s="130"/>
      <c r="W114" s="130"/>
      <c r="X114" s="130"/>
      <c r="Y114" s="130"/>
      <c r="Z114" s="130"/>
    </row>
    <row r="115" spans="1:26" ht="21" customHeight="1">
      <c r="A115" s="161"/>
      <c r="B115" s="70"/>
      <c r="C115" s="168"/>
      <c r="D115" s="67"/>
      <c r="E115" s="487" t="s">
        <v>225</v>
      </c>
      <c r="F115" s="788" t="s">
        <v>231</v>
      </c>
      <c r="G115" s="796"/>
      <c r="H115" s="458"/>
      <c r="I115" s="76"/>
      <c r="J115" s="102"/>
      <c r="K115" s="103"/>
      <c r="L115" s="103"/>
      <c r="M115" s="181"/>
      <c r="N115" s="130"/>
      <c r="O115" s="130"/>
      <c r="P115" s="130"/>
      <c r="Q115" s="130"/>
      <c r="R115" s="130"/>
      <c r="S115" s="130"/>
      <c r="T115" s="130"/>
      <c r="U115" s="130"/>
      <c r="V115" s="130"/>
      <c r="W115" s="130"/>
      <c r="X115" s="130"/>
      <c r="Y115" s="130"/>
      <c r="Z115" s="130"/>
    </row>
    <row r="116" spans="1:26" ht="21" customHeight="1">
      <c r="A116" s="161"/>
      <c r="B116" s="70"/>
      <c r="C116" s="168"/>
      <c r="D116" s="71"/>
      <c r="E116" s="487" t="s">
        <v>227</v>
      </c>
      <c r="F116" s="788" t="s">
        <v>232</v>
      </c>
      <c r="G116" s="796"/>
      <c r="H116" s="458"/>
      <c r="I116" s="76"/>
      <c r="J116" s="102"/>
      <c r="K116" s="103"/>
      <c r="L116" s="103"/>
      <c r="M116" s="181"/>
      <c r="N116" s="130"/>
      <c r="O116" s="130"/>
      <c r="P116" s="130"/>
      <c r="Q116" s="130"/>
      <c r="R116" s="130"/>
      <c r="S116" s="130"/>
      <c r="T116" s="130"/>
      <c r="U116" s="130"/>
      <c r="V116" s="130"/>
      <c r="W116" s="130"/>
      <c r="X116" s="130"/>
      <c r="Y116" s="130"/>
      <c r="Z116" s="130"/>
    </row>
    <row r="117" spans="1:26" ht="29.25" customHeight="1">
      <c r="A117" s="161"/>
      <c r="B117" s="70"/>
      <c r="C117" s="168"/>
      <c r="D117" s="205" t="s">
        <v>233</v>
      </c>
      <c r="E117" s="788" t="s">
        <v>234</v>
      </c>
      <c r="F117" s="785"/>
      <c r="G117" s="796"/>
      <c r="H117" s="458"/>
      <c r="I117" s="76"/>
      <c r="J117" s="102"/>
      <c r="K117" s="103"/>
      <c r="L117" s="103"/>
      <c r="M117" s="181"/>
      <c r="N117" s="130"/>
      <c r="O117" s="130"/>
      <c r="P117" s="130"/>
      <c r="Q117" s="130"/>
      <c r="R117" s="130"/>
      <c r="S117" s="130"/>
      <c r="T117" s="130"/>
      <c r="U117" s="130"/>
      <c r="V117" s="130"/>
      <c r="W117" s="130"/>
      <c r="X117" s="130"/>
      <c r="Y117" s="130"/>
      <c r="Z117" s="130"/>
    </row>
    <row r="118" spans="1:26" ht="46.5" customHeight="1">
      <c r="A118" s="161"/>
      <c r="B118" s="70"/>
      <c r="C118" s="173"/>
      <c r="D118" s="70"/>
      <c r="E118" s="488" t="s">
        <v>225</v>
      </c>
      <c r="F118" s="788" t="s">
        <v>235</v>
      </c>
      <c r="G118" s="796"/>
      <c r="H118" s="458"/>
      <c r="I118" s="76"/>
      <c r="J118" s="102"/>
      <c r="K118" s="103"/>
      <c r="L118" s="103"/>
      <c r="M118" s="181"/>
      <c r="N118" s="130"/>
      <c r="O118" s="130"/>
      <c r="P118" s="130"/>
      <c r="Q118" s="130"/>
      <c r="R118" s="130"/>
      <c r="S118" s="130"/>
      <c r="T118" s="130"/>
      <c r="U118" s="130"/>
      <c r="V118" s="130"/>
      <c r="W118" s="130"/>
      <c r="X118" s="130"/>
      <c r="Y118" s="130"/>
      <c r="Z118" s="130"/>
    </row>
    <row r="119" spans="1:26" ht="30.75" customHeight="1">
      <c r="A119" s="161"/>
      <c r="B119" s="70"/>
      <c r="C119" s="173"/>
      <c r="D119" s="70"/>
      <c r="E119" s="488" t="s">
        <v>227</v>
      </c>
      <c r="F119" s="788" t="s">
        <v>236</v>
      </c>
      <c r="G119" s="796"/>
      <c r="H119" s="458"/>
      <c r="I119" s="76"/>
      <c r="J119" s="102"/>
      <c r="K119" s="103"/>
      <c r="L119" s="103"/>
      <c r="M119" s="181"/>
      <c r="N119" s="130"/>
      <c r="O119" s="130"/>
      <c r="P119" s="130"/>
      <c r="Q119" s="130"/>
      <c r="R119" s="130"/>
      <c r="S119" s="130"/>
      <c r="T119" s="130"/>
      <c r="U119" s="130"/>
      <c r="V119" s="130"/>
      <c r="W119" s="130"/>
      <c r="X119" s="130"/>
      <c r="Y119" s="130"/>
      <c r="Z119" s="130"/>
    </row>
    <row r="120" spans="1:26" ht="36" customHeight="1">
      <c r="A120" s="161"/>
      <c r="B120" s="70"/>
      <c r="C120" s="173"/>
      <c r="D120" s="72"/>
      <c r="E120" s="488" t="s">
        <v>237</v>
      </c>
      <c r="F120" s="788" t="s">
        <v>238</v>
      </c>
      <c r="G120" s="796"/>
      <c r="H120" s="458"/>
      <c r="I120" s="76"/>
      <c r="J120" s="102"/>
      <c r="K120" s="103"/>
      <c r="L120" s="103"/>
      <c r="M120" s="181"/>
      <c r="N120" s="130"/>
      <c r="O120" s="130"/>
      <c r="P120" s="130"/>
      <c r="Q120" s="130"/>
      <c r="R120" s="130"/>
      <c r="S120" s="130"/>
      <c r="T120" s="130"/>
      <c r="U120" s="130"/>
      <c r="V120" s="130"/>
      <c r="W120" s="130"/>
      <c r="X120" s="130"/>
      <c r="Y120" s="130"/>
      <c r="Z120" s="130"/>
    </row>
    <row r="121" spans="1:26" ht="15.75" customHeight="1">
      <c r="A121" s="161"/>
      <c r="B121" s="70"/>
      <c r="C121" s="173"/>
      <c r="D121" s="72"/>
      <c r="E121" s="488" t="s">
        <v>239</v>
      </c>
      <c r="F121" s="788" t="s">
        <v>240</v>
      </c>
      <c r="G121" s="796"/>
      <c r="H121" s="458"/>
      <c r="I121" s="76"/>
      <c r="J121" s="102"/>
      <c r="K121" s="103"/>
      <c r="L121" s="103"/>
      <c r="M121" s="181"/>
      <c r="N121" s="130"/>
      <c r="O121" s="130"/>
      <c r="P121" s="130"/>
      <c r="Q121" s="130"/>
      <c r="R121" s="130"/>
      <c r="S121" s="130"/>
      <c r="T121" s="130"/>
      <c r="U121" s="130"/>
      <c r="V121" s="130"/>
      <c r="W121" s="130"/>
      <c r="X121" s="130"/>
      <c r="Y121" s="130"/>
      <c r="Z121" s="130"/>
    </row>
    <row r="122" spans="1:26" ht="30" customHeight="1">
      <c r="A122" s="161"/>
      <c r="B122" s="70"/>
      <c r="C122" s="173"/>
      <c r="D122" s="72"/>
      <c r="E122" s="488" t="s">
        <v>241</v>
      </c>
      <c r="F122" s="788" t="s">
        <v>242</v>
      </c>
      <c r="G122" s="796"/>
      <c r="H122" s="458"/>
      <c r="I122" s="76"/>
      <c r="J122" s="102"/>
      <c r="K122" s="103"/>
      <c r="L122" s="103"/>
      <c r="M122" s="181"/>
      <c r="N122" s="130"/>
      <c r="O122" s="130"/>
      <c r="P122" s="130"/>
      <c r="Q122" s="130"/>
      <c r="R122" s="130"/>
      <c r="S122" s="130"/>
      <c r="T122" s="130"/>
      <c r="U122" s="130"/>
      <c r="V122" s="130"/>
      <c r="W122" s="130"/>
      <c r="X122" s="130"/>
      <c r="Y122" s="130"/>
      <c r="Z122" s="130"/>
    </row>
    <row r="123" spans="1:26" ht="45" customHeight="1">
      <c r="A123" s="161"/>
      <c r="B123" s="70"/>
      <c r="C123" s="173"/>
      <c r="D123" s="72"/>
      <c r="E123" s="488"/>
      <c r="F123" s="788" t="s">
        <v>243</v>
      </c>
      <c r="G123" s="796"/>
      <c r="H123" s="458"/>
      <c r="I123" s="76"/>
      <c r="J123" s="102"/>
      <c r="K123" s="103"/>
      <c r="L123" s="103"/>
      <c r="M123" s="181"/>
      <c r="N123" s="130"/>
      <c r="O123" s="130"/>
      <c r="P123" s="130"/>
      <c r="Q123" s="130"/>
      <c r="R123" s="130"/>
      <c r="S123" s="130"/>
      <c r="T123" s="130"/>
      <c r="U123" s="130"/>
      <c r="V123" s="130"/>
      <c r="W123" s="130"/>
      <c r="X123" s="130"/>
      <c r="Y123" s="130"/>
      <c r="Z123" s="130"/>
    </row>
    <row r="124" spans="1:26" ht="15.75" customHeight="1">
      <c r="A124" s="161"/>
      <c r="B124" s="70"/>
      <c r="C124" s="173"/>
      <c r="D124" s="72"/>
      <c r="E124" s="488" t="s">
        <v>244</v>
      </c>
      <c r="F124" s="788" t="s">
        <v>245</v>
      </c>
      <c r="G124" s="796"/>
      <c r="H124" s="458"/>
      <c r="I124" s="76"/>
      <c r="J124" s="102"/>
      <c r="K124" s="103"/>
      <c r="L124" s="103"/>
      <c r="M124" s="181"/>
      <c r="N124" s="130"/>
      <c r="O124" s="130"/>
      <c r="P124" s="130"/>
      <c r="Q124" s="130"/>
      <c r="R124" s="130"/>
      <c r="S124" s="130"/>
      <c r="T124" s="130"/>
      <c r="U124" s="130"/>
      <c r="V124" s="130"/>
      <c r="W124" s="130"/>
      <c r="X124" s="130"/>
      <c r="Y124" s="130"/>
      <c r="Z124" s="130"/>
    </row>
    <row r="125" spans="1:26" ht="60.75" customHeight="1">
      <c r="A125" s="161"/>
      <c r="B125" s="70"/>
      <c r="C125" s="173"/>
      <c r="D125" s="72"/>
      <c r="E125" s="488" t="s">
        <v>246</v>
      </c>
      <c r="F125" s="788" t="s">
        <v>247</v>
      </c>
      <c r="G125" s="796"/>
      <c r="H125" s="458"/>
      <c r="I125" s="76"/>
      <c r="J125" s="102"/>
      <c r="K125" s="103"/>
      <c r="L125" s="103"/>
      <c r="M125" s="181"/>
      <c r="N125" s="130"/>
      <c r="O125" s="130"/>
      <c r="P125" s="130"/>
      <c r="Q125" s="130"/>
      <c r="R125" s="130"/>
      <c r="S125" s="130"/>
      <c r="T125" s="130"/>
      <c r="U125" s="130"/>
      <c r="V125" s="130"/>
      <c r="W125" s="130"/>
      <c r="X125" s="130"/>
      <c r="Y125" s="130"/>
      <c r="Z125" s="130"/>
    </row>
    <row r="126" spans="1:26" ht="31.5" customHeight="1">
      <c r="A126" s="161"/>
      <c r="B126" s="67"/>
      <c r="C126" s="205" t="s">
        <v>129</v>
      </c>
      <c r="D126" s="801" t="s">
        <v>248</v>
      </c>
      <c r="E126" s="785"/>
      <c r="F126" s="785"/>
      <c r="G126" s="796"/>
      <c r="H126" s="79"/>
      <c r="I126" s="76"/>
      <c r="J126" s="102"/>
      <c r="K126" s="103"/>
      <c r="L126" s="103"/>
      <c r="M126" s="181"/>
      <c r="N126" s="130"/>
      <c r="O126" s="130"/>
      <c r="P126" s="130"/>
      <c r="Q126" s="130"/>
      <c r="R126" s="130"/>
      <c r="S126" s="130"/>
      <c r="T126" s="130"/>
      <c r="U126" s="130"/>
      <c r="V126" s="130"/>
      <c r="W126" s="130"/>
      <c r="X126" s="130"/>
      <c r="Y126" s="130"/>
      <c r="Z126" s="130"/>
    </row>
    <row r="127" spans="1:26" ht="31.5" customHeight="1">
      <c r="A127" s="75"/>
      <c r="B127" s="70"/>
      <c r="C127" s="173"/>
      <c r="D127" s="205" t="s">
        <v>223</v>
      </c>
      <c r="E127" s="801" t="s">
        <v>249</v>
      </c>
      <c r="F127" s="785"/>
      <c r="G127" s="796"/>
      <c r="H127" s="458"/>
      <c r="I127" s="112"/>
      <c r="J127" s="112"/>
      <c r="K127" s="112"/>
      <c r="L127" s="112"/>
      <c r="M127" s="112"/>
      <c r="N127" s="130"/>
      <c r="O127" s="130"/>
      <c r="P127" s="130"/>
      <c r="Q127" s="130"/>
      <c r="R127" s="130"/>
      <c r="S127" s="130"/>
      <c r="T127" s="130"/>
      <c r="U127" s="130"/>
      <c r="V127" s="130"/>
      <c r="W127" s="130"/>
      <c r="X127" s="130"/>
      <c r="Y127" s="130"/>
      <c r="Z127" s="130"/>
    </row>
    <row r="128" spans="1:26" ht="21" customHeight="1">
      <c r="A128" s="161"/>
      <c r="B128" s="70"/>
      <c r="C128" s="168"/>
      <c r="D128" s="67"/>
      <c r="E128" s="487" t="s">
        <v>225</v>
      </c>
      <c r="F128" s="788" t="s">
        <v>231</v>
      </c>
      <c r="G128" s="796"/>
      <c r="H128" s="458"/>
      <c r="I128" s="76"/>
      <c r="J128" s="102"/>
      <c r="K128" s="103"/>
      <c r="L128" s="103"/>
      <c r="M128" s="181"/>
      <c r="N128" s="130"/>
      <c r="O128" s="130"/>
      <c r="P128" s="130"/>
      <c r="Q128" s="130"/>
      <c r="R128" s="130"/>
      <c r="S128" s="130"/>
      <c r="T128" s="130"/>
      <c r="U128" s="130"/>
      <c r="V128" s="130"/>
      <c r="W128" s="130"/>
      <c r="X128" s="130"/>
      <c r="Y128" s="130"/>
      <c r="Z128" s="130"/>
    </row>
    <row r="129" spans="1:26" ht="21" customHeight="1">
      <c r="A129" s="161"/>
      <c r="B129" s="70"/>
      <c r="C129" s="168"/>
      <c r="D129" s="71"/>
      <c r="E129" s="487" t="s">
        <v>227</v>
      </c>
      <c r="F129" s="788" t="s">
        <v>232</v>
      </c>
      <c r="G129" s="796"/>
      <c r="H129" s="458"/>
      <c r="I129" s="76"/>
      <c r="J129" s="102"/>
      <c r="K129" s="103"/>
      <c r="L129" s="103"/>
      <c r="M129" s="181"/>
      <c r="N129" s="130"/>
      <c r="O129" s="130"/>
      <c r="P129" s="130"/>
      <c r="Q129" s="130"/>
      <c r="R129" s="130"/>
      <c r="S129" s="130"/>
      <c r="T129" s="130"/>
      <c r="U129" s="130"/>
      <c r="V129" s="130"/>
      <c r="W129" s="130"/>
      <c r="X129" s="130"/>
      <c r="Y129" s="130"/>
      <c r="Z129" s="130"/>
    </row>
    <row r="130" spans="1:26" ht="44.25" customHeight="1">
      <c r="A130" s="75"/>
      <c r="B130" s="70"/>
      <c r="C130" s="173"/>
      <c r="D130" s="205" t="s">
        <v>229</v>
      </c>
      <c r="E130" s="801" t="s">
        <v>250</v>
      </c>
      <c r="F130" s="785"/>
      <c r="G130" s="796"/>
      <c r="H130" s="458"/>
      <c r="I130" s="112"/>
      <c r="J130" s="112"/>
      <c r="K130" s="112"/>
      <c r="L130" s="112"/>
      <c r="M130" s="112"/>
      <c r="N130" s="130"/>
      <c r="O130" s="130"/>
      <c r="P130" s="130"/>
      <c r="Q130" s="130"/>
      <c r="R130" s="130"/>
      <c r="S130" s="130"/>
      <c r="T130" s="130"/>
      <c r="U130" s="130"/>
      <c r="V130" s="130"/>
      <c r="W130" s="130"/>
      <c r="X130" s="130"/>
      <c r="Y130" s="130"/>
      <c r="Z130" s="130"/>
    </row>
    <row r="131" spans="1:26" ht="21" customHeight="1">
      <c r="A131" s="161"/>
      <c r="B131" s="70"/>
      <c r="C131" s="168"/>
      <c r="D131" s="67"/>
      <c r="E131" s="487" t="s">
        <v>225</v>
      </c>
      <c r="F131" s="788" t="s">
        <v>231</v>
      </c>
      <c r="G131" s="796"/>
      <c r="H131" s="458"/>
      <c r="I131" s="76"/>
      <c r="J131" s="102"/>
      <c r="K131" s="103"/>
      <c r="L131" s="103"/>
      <c r="M131" s="181"/>
      <c r="N131" s="130"/>
      <c r="O131" s="130"/>
      <c r="P131" s="130"/>
      <c r="Q131" s="130"/>
      <c r="R131" s="130"/>
      <c r="S131" s="130"/>
      <c r="T131" s="130"/>
      <c r="U131" s="130"/>
      <c r="V131" s="130"/>
      <c r="W131" s="130"/>
      <c r="X131" s="130"/>
      <c r="Y131" s="130"/>
      <c r="Z131" s="130"/>
    </row>
    <row r="132" spans="1:26" ht="21" customHeight="1">
      <c r="A132" s="161"/>
      <c r="B132" s="70"/>
      <c r="C132" s="168"/>
      <c r="D132" s="71"/>
      <c r="E132" s="487" t="s">
        <v>227</v>
      </c>
      <c r="F132" s="788" t="s">
        <v>232</v>
      </c>
      <c r="G132" s="796"/>
      <c r="H132" s="458"/>
      <c r="I132" s="76"/>
      <c r="J132" s="102"/>
      <c r="K132" s="103"/>
      <c r="L132" s="103"/>
      <c r="M132" s="181"/>
      <c r="N132" s="130"/>
      <c r="O132" s="130"/>
      <c r="P132" s="130"/>
      <c r="Q132" s="130"/>
      <c r="R132" s="130"/>
      <c r="S132" s="130"/>
      <c r="T132" s="130"/>
      <c r="U132" s="130"/>
      <c r="V132" s="130"/>
      <c r="W132" s="130"/>
      <c r="X132" s="130"/>
      <c r="Y132" s="130"/>
      <c r="Z132" s="130"/>
    </row>
    <row r="133" spans="1:26" ht="46.5" customHeight="1">
      <c r="A133" s="75"/>
      <c r="B133" s="70"/>
      <c r="C133" s="173"/>
      <c r="D133" s="205" t="s">
        <v>233</v>
      </c>
      <c r="E133" s="801" t="s">
        <v>251</v>
      </c>
      <c r="F133" s="785"/>
      <c r="G133" s="796"/>
      <c r="H133" s="458"/>
      <c r="I133" s="112"/>
      <c r="J133" s="112"/>
      <c r="K133" s="112"/>
      <c r="L133" s="112"/>
      <c r="M133" s="112"/>
      <c r="N133" s="130"/>
      <c r="O133" s="130"/>
      <c r="P133" s="130"/>
      <c r="Q133" s="130"/>
      <c r="R133" s="130"/>
      <c r="S133" s="130"/>
      <c r="T133" s="130"/>
      <c r="U133" s="130"/>
      <c r="V133" s="130"/>
      <c r="W133" s="130"/>
      <c r="X133" s="130"/>
      <c r="Y133" s="130"/>
      <c r="Z133" s="130"/>
    </row>
    <row r="134" spans="1:26" ht="21" customHeight="1">
      <c r="A134" s="161"/>
      <c r="B134" s="70"/>
      <c r="C134" s="168"/>
      <c r="D134" s="67"/>
      <c r="E134" s="487" t="s">
        <v>225</v>
      </c>
      <c r="F134" s="788" t="s">
        <v>231</v>
      </c>
      <c r="G134" s="796"/>
      <c r="H134" s="458"/>
      <c r="I134" s="76"/>
      <c r="J134" s="102"/>
      <c r="K134" s="103"/>
      <c r="L134" s="103"/>
      <c r="M134" s="181"/>
      <c r="N134" s="130"/>
      <c r="O134" s="130"/>
      <c r="P134" s="130"/>
      <c r="Q134" s="130"/>
      <c r="R134" s="130"/>
      <c r="S134" s="130"/>
      <c r="T134" s="130"/>
      <c r="U134" s="130"/>
      <c r="V134" s="130"/>
      <c r="W134" s="130"/>
      <c r="X134" s="130"/>
      <c r="Y134" s="130"/>
      <c r="Z134" s="130"/>
    </row>
    <row r="135" spans="1:26" ht="21" customHeight="1">
      <c r="A135" s="161"/>
      <c r="B135" s="70"/>
      <c r="C135" s="168"/>
      <c r="D135" s="71"/>
      <c r="E135" s="487" t="s">
        <v>227</v>
      </c>
      <c r="F135" s="788" t="s">
        <v>232</v>
      </c>
      <c r="G135" s="796"/>
      <c r="H135" s="458"/>
      <c r="I135" s="76"/>
      <c r="J135" s="102"/>
      <c r="K135" s="103"/>
      <c r="L135" s="103"/>
      <c r="M135" s="181"/>
      <c r="N135" s="130"/>
      <c r="O135" s="130"/>
      <c r="P135" s="130"/>
      <c r="Q135" s="130"/>
      <c r="R135" s="130"/>
      <c r="S135" s="130"/>
      <c r="T135" s="130"/>
      <c r="U135" s="130"/>
      <c r="V135" s="130"/>
      <c r="W135" s="130"/>
      <c r="X135" s="130"/>
      <c r="Y135" s="130"/>
      <c r="Z135" s="130"/>
    </row>
    <row r="136" spans="1:26" ht="49.5" customHeight="1">
      <c r="A136" s="75"/>
      <c r="B136" s="70"/>
      <c r="C136" s="173"/>
      <c r="D136" s="205" t="s">
        <v>252</v>
      </c>
      <c r="E136" s="801" t="s">
        <v>253</v>
      </c>
      <c r="F136" s="785"/>
      <c r="G136" s="796"/>
      <c r="H136" s="458"/>
      <c r="I136" s="112"/>
      <c r="J136" s="112"/>
      <c r="K136" s="112"/>
      <c r="L136" s="112"/>
      <c r="M136" s="112"/>
      <c r="N136" s="130"/>
      <c r="O136" s="130"/>
      <c r="P136" s="130"/>
      <c r="Q136" s="130"/>
      <c r="R136" s="130"/>
      <c r="S136" s="130"/>
      <c r="T136" s="130"/>
      <c r="U136" s="130"/>
      <c r="V136" s="130"/>
      <c r="W136" s="130"/>
      <c r="X136" s="130"/>
      <c r="Y136" s="130"/>
      <c r="Z136" s="130"/>
    </row>
    <row r="137" spans="1:26" ht="21" customHeight="1">
      <c r="A137" s="161"/>
      <c r="B137" s="70"/>
      <c r="C137" s="168"/>
      <c r="D137" s="67"/>
      <c r="E137" s="487" t="s">
        <v>225</v>
      </c>
      <c r="F137" s="788" t="s">
        <v>231</v>
      </c>
      <c r="G137" s="796"/>
      <c r="H137" s="458"/>
      <c r="I137" s="76"/>
      <c r="J137" s="102"/>
      <c r="K137" s="103"/>
      <c r="L137" s="103"/>
      <c r="M137" s="181"/>
      <c r="N137" s="130"/>
      <c r="O137" s="130"/>
      <c r="P137" s="130"/>
      <c r="Q137" s="130"/>
      <c r="R137" s="130"/>
      <c r="S137" s="130"/>
      <c r="T137" s="130"/>
      <c r="U137" s="130"/>
      <c r="V137" s="130"/>
      <c r="W137" s="130"/>
      <c r="X137" s="130"/>
      <c r="Y137" s="130"/>
      <c r="Z137" s="130"/>
    </row>
    <row r="138" spans="1:26" ht="21" customHeight="1">
      <c r="A138" s="161"/>
      <c r="B138" s="70"/>
      <c r="C138" s="168"/>
      <c r="D138" s="71"/>
      <c r="E138" s="487" t="s">
        <v>227</v>
      </c>
      <c r="F138" s="788" t="s">
        <v>232</v>
      </c>
      <c r="G138" s="796"/>
      <c r="H138" s="458"/>
      <c r="I138" s="76"/>
      <c r="J138" s="102"/>
      <c r="K138" s="103"/>
      <c r="L138" s="103"/>
      <c r="M138" s="181"/>
      <c r="N138" s="130"/>
      <c r="O138" s="130"/>
      <c r="P138" s="130"/>
      <c r="Q138" s="130"/>
      <c r="R138" s="130"/>
      <c r="S138" s="130"/>
      <c r="T138" s="130"/>
      <c r="U138" s="130"/>
      <c r="V138" s="130"/>
      <c r="W138" s="130"/>
      <c r="X138" s="130"/>
      <c r="Y138" s="130"/>
      <c r="Z138" s="130"/>
    </row>
    <row r="139" spans="1:26" ht="32.25" customHeight="1">
      <c r="A139" s="75"/>
      <c r="B139" s="70"/>
      <c r="C139" s="173"/>
      <c r="D139" s="205" t="s">
        <v>254</v>
      </c>
      <c r="E139" s="801" t="s">
        <v>255</v>
      </c>
      <c r="F139" s="785"/>
      <c r="G139" s="796"/>
      <c r="H139" s="458"/>
      <c r="I139" s="112"/>
      <c r="J139" s="112"/>
      <c r="K139" s="112"/>
      <c r="L139" s="112"/>
      <c r="M139" s="112"/>
      <c r="N139" s="130"/>
      <c r="O139" s="130"/>
      <c r="P139" s="130"/>
      <c r="Q139" s="130"/>
      <c r="R139" s="130"/>
      <c r="S139" s="130"/>
      <c r="T139" s="130"/>
      <c r="U139" s="130"/>
      <c r="V139" s="130"/>
      <c r="W139" s="130"/>
      <c r="X139" s="130"/>
      <c r="Y139" s="130"/>
      <c r="Z139" s="130"/>
    </row>
    <row r="140" spans="1:26" ht="48" customHeight="1">
      <c r="A140" s="161"/>
      <c r="B140" s="67"/>
      <c r="C140" s="205" t="s">
        <v>131</v>
      </c>
      <c r="D140" s="801" t="s">
        <v>256</v>
      </c>
      <c r="E140" s="785"/>
      <c r="F140" s="785"/>
      <c r="G140" s="796"/>
      <c r="H140" s="79"/>
      <c r="I140" s="76"/>
      <c r="J140" s="102"/>
      <c r="K140" s="103"/>
      <c r="L140" s="103"/>
      <c r="M140" s="181"/>
      <c r="N140" s="130"/>
      <c r="O140" s="130"/>
      <c r="P140" s="130"/>
      <c r="Q140" s="130"/>
      <c r="R140" s="130"/>
      <c r="S140" s="130"/>
      <c r="T140" s="130"/>
      <c r="U140" s="130"/>
      <c r="V140" s="130"/>
      <c r="W140" s="130"/>
      <c r="X140" s="130"/>
      <c r="Y140" s="130"/>
      <c r="Z140" s="130"/>
    </row>
    <row r="141" spans="1:26" ht="32.25" customHeight="1">
      <c r="A141" s="161"/>
      <c r="B141" s="81" t="s">
        <v>157</v>
      </c>
      <c r="C141" s="788" t="s">
        <v>257</v>
      </c>
      <c r="D141" s="785"/>
      <c r="E141" s="785"/>
      <c r="F141" s="785"/>
      <c r="G141" s="796"/>
      <c r="H141" s="79"/>
      <c r="I141" s="76">
        <f>PENELITIAN!N733</f>
        <v>0</v>
      </c>
      <c r="J141" s="102"/>
      <c r="K141" s="103"/>
      <c r="L141" s="103"/>
      <c r="M141" s="181"/>
      <c r="N141" s="130"/>
      <c r="O141" s="130"/>
      <c r="P141" s="130"/>
      <c r="Q141" s="130"/>
      <c r="R141" s="130"/>
      <c r="S141" s="130"/>
      <c r="T141" s="130"/>
      <c r="U141" s="130"/>
      <c r="V141" s="130"/>
      <c r="W141" s="130"/>
      <c r="X141" s="130"/>
      <c r="Y141" s="130"/>
      <c r="Z141" s="130"/>
    </row>
    <row r="142" spans="1:26" ht="23.25" customHeight="1">
      <c r="A142" s="161"/>
      <c r="B142" s="72"/>
      <c r="C142" s="86"/>
      <c r="D142" s="788" t="s">
        <v>258</v>
      </c>
      <c r="E142" s="785"/>
      <c r="F142" s="785"/>
      <c r="G142" s="796"/>
      <c r="H142" s="79"/>
      <c r="I142" s="76"/>
      <c r="J142" s="102"/>
      <c r="K142" s="103"/>
      <c r="L142" s="103"/>
      <c r="M142" s="181"/>
      <c r="N142" s="130"/>
      <c r="O142" s="130"/>
      <c r="P142" s="130"/>
      <c r="Q142" s="130"/>
      <c r="R142" s="130"/>
      <c r="S142" s="130"/>
      <c r="T142" s="130"/>
      <c r="U142" s="130"/>
      <c r="V142" s="130"/>
      <c r="W142" s="130"/>
      <c r="X142" s="130"/>
      <c r="Y142" s="130"/>
      <c r="Z142" s="130"/>
    </row>
    <row r="143" spans="1:26" ht="36.75" customHeight="1">
      <c r="A143" s="161"/>
      <c r="B143" s="81" t="s">
        <v>166</v>
      </c>
      <c r="C143" s="788" t="s">
        <v>259</v>
      </c>
      <c r="D143" s="785"/>
      <c r="E143" s="785"/>
      <c r="F143" s="785"/>
      <c r="G143" s="796"/>
      <c r="H143" s="79"/>
      <c r="I143" s="76">
        <f>PENELITIAN!N755</f>
        <v>0</v>
      </c>
      <c r="J143" s="102"/>
      <c r="K143" s="103"/>
      <c r="L143" s="103"/>
      <c r="M143" s="181"/>
      <c r="N143" s="130"/>
      <c r="O143" s="130"/>
      <c r="P143" s="130"/>
      <c r="Q143" s="130"/>
      <c r="R143" s="130"/>
      <c r="S143" s="130"/>
      <c r="T143" s="130"/>
      <c r="U143" s="130"/>
      <c r="V143" s="130"/>
      <c r="W143" s="130"/>
      <c r="X143" s="130"/>
      <c r="Y143" s="130"/>
      <c r="Z143" s="130"/>
    </row>
    <row r="144" spans="1:26" ht="32.25" customHeight="1">
      <c r="A144" s="161"/>
      <c r="B144" s="72"/>
      <c r="C144" s="86"/>
      <c r="D144" s="788" t="s">
        <v>258</v>
      </c>
      <c r="E144" s="785"/>
      <c r="F144" s="785"/>
      <c r="G144" s="796"/>
      <c r="H144" s="79"/>
      <c r="I144" s="76"/>
      <c r="J144" s="102"/>
      <c r="K144" s="103"/>
      <c r="L144" s="103"/>
      <c r="M144" s="181"/>
      <c r="N144" s="130"/>
      <c r="O144" s="130"/>
      <c r="P144" s="130"/>
      <c r="Q144" s="130"/>
      <c r="R144" s="130"/>
      <c r="S144" s="130"/>
      <c r="T144" s="130"/>
      <c r="U144" s="130"/>
      <c r="V144" s="130"/>
      <c r="W144" s="130"/>
      <c r="X144" s="130"/>
      <c r="Y144" s="130"/>
      <c r="Z144" s="130"/>
    </row>
    <row r="145" spans="1:26" ht="45.75" customHeight="1">
      <c r="A145" s="161"/>
      <c r="B145" s="462" t="s">
        <v>169</v>
      </c>
      <c r="C145" s="801" t="s">
        <v>260</v>
      </c>
      <c r="D145" s="785"/>
      <c r="E145" s="785"/>
      <c r="F145" s="785"/>
      <c r="G145" s="796"/>
      <c r="H145" s="458"/>
      <c r="I145" s="76">
        <f>PENELITIAN!N773</f>
        <v>0</v>
      </c>
      <c r="J145" s="102"/>
      <c r="K145" s="103"/>
      <c r="L145" s="103"/>
      <c r="M145" s="181"/>
      <c r="N145" s="130"/>
      <c r="O145" s="130"/>
      <c r="P145" s="130"/>
      <c r="Q145" s="130"/>
      <c r="R145" s="130"/>
      <c r="S145" s="130"/>
      <c r="T145" s="130"/>
      <c r="U145" s="130"/>
      <c r="V145" s="130"/>
      <c r="W145" s="130"/>
      <c r="X145" s="130"/>
      <c r="Y145" s="130"/>
      <c r="Z145" s="130"/>
    </row>
    <row r="146" spans="1:26" ht="30" customHeight="1">
      <c r="A146" s="161"/>
      <c r="B146" s="70"/>
      <c r="C146" s="488" t="s">
        <v>127</v>
      </c>
      <c r="D146" s="801" t="s">
        <v>261</v>
      </c>
      <c r="E146" s="785"/>
      <c r="F146" s="785"/>
      <c r="G146" s="796"/>
      <c r="H146" s="458"/>
      <c r="I146" s="76"/>
      <c r="J146" s="102"/>
      <c r="K146" s="103"/>
      <c r="L146" s="103"/>
      <c r="M146" s="181"/>
      <c r="N146" s="130"/>
      <c r="O146" s="130"/>
      <c r="P146" s="130"/>
      <c r="Q146" s="130"/>
      <c r="R146" s="130"/>
      <c r="S146" s="130"/>
      <c r="T146" s="130"/>
      <c r="U146" s="130"/>
      <c r="V146" s="130"/>
      <c r="W146" s="130"/>
      <c r="X146" s="130"/>
      <c r="Y146" s="130"/>
      <c r="Z146" s="130"/>
    </row>
    <row r="147" spans="1:26" ht="21" customHeight="1">
      <c r="A147" s="161"/>
      <c r="B147" s="72"/>
      <c r="C147" s="494" t="s">
        <v>129</v>
      </c>
      <c r="D147" s="788" t="s">
        <v>232</v>
      </c>
      <c r="E147" s="785"/>
      <c r="F147" s="785"/>
      <c r="G147" s="796"/>
      <c r="H147" s="79"/>
      <c r="I147" s="76"/>
      <c r="J147" s="102"/>
      <c r="K147" s="103"/>
      <c r="L147" s="103"/>
      <c r="M147" s="181"/>
      <c r="N147" s="130"/>
      <c r="O147" s="130"/>
      <c r="P147" s="130"/>
      <c r="Q147" s="130"/>
      <c r="R147" s="130"/>
      <c r="S147" s="130"/>
      <c r="T147" s="130"/>
      <c r="U147" s="130"/>
      <c r="V147" s="130"/>
      <c r="W147" s="130"/>
      <c r="X147" s="130"/>
      <c r="Y147" s="130"/>
      <c r="Z147" s="130"/>
    </row>
    <row r="148" spans="1:26" ht="46.5" customHeight="1">
      <c r="A148" s="161"/>
      <c r="B148" s="462" t="s">
        <v>177</v>
      </c>
      <c r="C148" s="801" t="s">
        <v>262</v>
      </c>
      <c r="D148" s="785"/>
      <c r="E148" s="785"/>
      <c r="F148" s="785"/>
      <c r="G148" s="796"/>
      <c r="H148" s="458"/>
      <c r="I148" s="76">
        <f>PENELITIAN!N826</f>
        <v>0</v>
      </c>
      <c r="J148" s="102"/>
      <c r="K148" s="103"/>
      <c r="L148" s="103"/>
      <c r="M148" s="181"/>
      <c r="N148" s="130"/>
      <c r="O148" s="130"/>
      <c r="P148" s="130"/>
      <c r="Q148" s="130"/>
      <c r="R148" s="130"/>
      <c r="S148" s="130"/>
      <c r="T148" s="130"/>
      <c r="U148" s="130"/>
      <c r="V148" s="130"/>
      <c r="W148" s="130"/>
      <c r="X148" s="130"/>
      <c r="Y148" s="130"/>
      <c r="Z148" s="130"/>
    </row>
    <row r="149" spans="1:26" ht="21" customHeight="1">
      <c r="A149" s="161"/>
      <c r="B149" s="70"/>
      <c r="C149" s="68">
        <v>1</v>
      </c>
      <c r="D149" s="788" t="s">
        <v>263</v>
      </c>
      <c r="E149" s="785"/>
      <c r="F149" s="785"/>
      <c r="G149" s="796"/>
      <c r="H149" s="458"/>
      <c r="I149" s="76"/>
      <c r="J149" s="102"/>
      <c r="K149" s="103"/>
      <c r="L149" s="103"/>
      <c r="M149" s="181"/>
      <c r="N149" s="130"/>
      <c r="O149" s="130"/>
      <c r="P149" s="130"/>
      <c r="Q149" s="130"/>
      <c r="R149" s="130"/>
      <c r="S149" s="130"/>
      <c r="T149" s="130"/>
      <c r="U149" s="130"/>
      <c r="V149" s="130"/>
      <c r="W149" s="130"/>
      <c r="X149" s="130"/>
      <c r="Y149" s="130"/>
      <c r="Z149" s="130"/>
    </row>
    <row r="150" spans="1:26" ht="21" customHeight="1">
      <c r="A150" s="161"/>
      <c r="B150" s="70"/>
      <c r="C150" s="68">
        <v>2</v>
      </c>
      <c r="D150" s="788" t="s">
        <v>264</v>
      </c>
      <c r="E150" s="785"/>
      <c r="F150" s="785"/>
      <c r="G150" s="796"/>
      <c r="H150" s="458"/>
      <c r="I150" s="76"/>
      <c r="J150" s="102"/>
      <c r="K150" s="103"/>
      <c r="L150" s="103"/>
      <c r="M150" s="181"/>
      <c r="N150" s="130"/>
      <c r="O150" s="130"/>
      <c r="P150" s="130"/>
      <c r="Q150" s="130"/>
      <c r="R150" s="130"/>
      <c r="S150" s="130"/>
      <c r="T150" s="130"/>
      <c r="U150" s="130"/>
      <c r="V150" s="130"/>
      <c r="W150" s="130"/>
      <c r="X150" s="130"/>
      <c r="Y150" s="130"/>
      <c r="Z150" s="130"/>
    </row>
    <row r="151" spans="1:26" ht="21" customHeight="1">
      <c r="A151" s="161"/>
      <c r="B151" s="72"/>
      <c r="C151" s="68">
        <v>3</v>
      </c>
      <c r="D151" s="792" t="s">
        <v>265</v>
      </c>
      <c r="E151" s="793"/>
      <c r="F151" s="793"/>
      <c r="G151" s="794"/>
      <c r="H151" s="79"/>
      <c r="I151" s="76"/>
      <c r="J151" s="102"/>
      <c r="K151" s="103"/>
      <c r="L151" s="103"/>
      <c r="M151" s="181"/>
      <c r="N151" s="130"/>
      <c r="O151" s="130"/>
      <c r="P151" s="130"/>
      <c r="Q151" s="130"/>
      <c r="R151" s="130"/>
      <c r="S151" s="130"/>
      <c r="T151" s="130"/>
      <c r="U151" s="130"/>
      <c r="V151" s="130"/>
      <c r="W151" s="130"/>
      <c r="X151" s="130"/>
      <c r="Y151" s="130"/>
      <c r="Z151" s="130"/>
    </row>
    <row r="152" spans="1:26" ht="22.5" customHeight="1">
      <c r="A152" s="160" t="s">
        <v>266</v>
      </c>
      <c r="B152" s="806" t="s">
        <v>267</v>
      </c>
      <c r="C152" s="785"/>
      <c r="D152" s="785"/>
      <c r="E152" s="785"/>
      <c r="F152" s="785"/>
      <c r="G152" s="796"/>
      <c r="H152" s="495">
        <f>PAK!F24</f>
        <v>22</v>
      </c>
      <c r="I152" s="498">
        <f>I153+I155+I162+I173+I177+I179</f>
        <v>19</v>
      </c>
      <c r="J152" s="499">
        <f>I152+H152</f>
        <v>41</v>
      </c>
      <c r="K152" s="190"/>
      <c r="L152" s="190"/>
      <c r="M152" s="190"/>
      <c r="N152" s="55"/>
      <c r="O152" s="55"/>
      <c r="P152" s="55"/>
      <c r="Q152" s="55"/>
      <c r="R152" s="55"/>
      <c r="S152" s="55"/>
      <c r="T152" s="55"/>
      <c r="U152" s="55"/>
      <c r="V152" s="55"/>
      <c r="W152" s="55"/>
      <c r="X152" s="55"/>
      <c r="Y152" s="55"/>
      <c r="Z152" s="55"/>
    </row>
    <row r="153" spans="1:26" ht="19.5" customHeight="1">
      <c r="A153" s="161"/>
      <c r="B153" s="81" t="s">
        <v>153</v>
      </c>
      <c r="C153" s="788" t="s">
        <v>268</v>
      </c>
      <c r="D153" s="785"/>
      <c r="E153" s="785"/>
      <c r="F153" s="785"/>
      <c r="G153" s="796"/>
      <c r="H153" s="63"/>
      <c r="I153" s="76">
        <f>PENGABDIAN!L23</f>
        <v>0</v>
      </c>
      <c r="J153" s="102"/>
      <c r="K153" s="181"/>
      <c r="L153" s="181"/>
      <c r="M153" s="181"/>
      <c r="N153" s="130"/>
      <c r="O153" s="130"/>
      <c r="P153" s="130"/>
      <c r="Q153" s="130"/>
      <c r="R153" s="130"/>
      <c r="S153" s="130"/>
      <c r="T153" s="130"/>
      <c r="U153" s="130"/>
      <c r="V153" s="130"/>
      <c r="W153" s="130"/>
      <c r="X153" s="130"/>
      <c r="Y153" s="130"/>
      <c r="Z153" s="130"/>
    </row>
    <row r="154" spans="1:26" ht="51" customHeight="1">
      <c r="A154" s="161"/>
      <c r="B154" s="72"/>
      <c r="C154" s="163"/>
      <c r="D154" s="807" t="s">
        <v>269</v>
      </c>
      <c r="E154" s="785"/>
      <c r="F154" s="785"/>
      <c r="G154" s="796"/>
      <c r="H154" s="63"/>
      <c r="I154" s="76"/>
      <c r="J154" s="102"/>
      <c r="K154" s="181"/>
      <c r="L154" s="181"/>
      <c r="M154" s="181"/>
      <c r="N154" s="130"/>
      <c r="O154" s="130"/>
      <c r="P154" s="130"/>
      <c r="Q154" s="130"/>
      <c r="R154" s="130"/>
      <c r="S154" s="130"/>
      <c r="T154" s="130"/>
      <c r="U154" s="130"/>
      <c r="V154" s="130"/>
      <c r="W154" s="130"/>
      <c r="X154" s="130"/>
      <c r="Y154" s="130"/>
      <c r="Z154" s="130"/>
    </row>
    <row r="155" spans="1:26" ht="31.5" customHeight="1">
      <c r="A155" s="161"/>
      <c r="B155" s="462" t="s">
        <v>157</v>
      </c>
      <c r="C155" s="803" t="s">
        <v>270</v>
      </c>
      <c r="D155" s="786"/>
      <c r="E155" s="786"/>
      <c r="F155" s="786"/>
      <c r="G155" s="787"/>
      <c r="H155" s="87"/>
      <c r="I155" s="81">
        <f>PENGABDIAN!L25</f>
        <v>0</v>
      </c>
      <c r="J155" s="124"/>
      <c r="K155" s="183"/>
      <c r="L155" s="183"/>
      <c r="M155" s="183"/>
      <c r="N155" s="130"/>
      <c r="O155" s="130"/>
      <c r="P155" s="130"/>
      <c r="Q155" s="130"/>
      <c r="R155" s="130"/>
      <c r="S155" s="130"/>
      <c r="T155" s="130"/>
      <c r="U155" s="130"/>
      <c r="V155" s="130"/>
      <c r="W155" s="130"/>
      <c r="X155" s="130"/>
      <c r="Y155" s="130"/>
      <c r="Z155" s="130"/>
    </row>
    <row r="156" spans="1:26" ht="33" customHeight="1">
      <c r="A156" s="484"/>
      <c r="B156" s="72"/>
      <c r="C156" s="163"/>
      <c r="D156" s="801" t="s">
        <v>271</v>
      </c>
      <c r="E156" s="785"/>
      <c r="F156" s="785"/>
      <c r="G156" s="796"/>
      <c r="H156" s="63"/>
      <c r="I156" s="76"/>
      <c r="J156" s="102"/>
      <c r="K156" s="490"/>
      <c r="L156" s="181"/>
      <c r="M156" s="181"/>
      <c r="N156" s="130"/>
      <c r="O156" s="130"/>
      <c r="P156" s="130"/>
      <c r="Q156" s="130"/>
      <c r="R156" s="130"/>
      <c r="S156" s="130"/>
      <c r="T156" s="130"/>
      <c r="U156" s="130"/>
      <c r="V156" s="130"/>
      <c r="W156" s="130"/>
      <c r="X156" s="130"/>
      <c r="Y156" s="130"/>
      <c r="Z156" s="130"/>
    </row>
    <row r="157" spans="1:26" ht="19.5" customHeight="1">
      <c r="A157" s="820" t="s">
        <v>126</v>
      </c>
      <c r="B157" s="784" t="s">
        <v>146</v>
      </c>
      <c r="C157" s="785"/>
      <c r="D157" s="785"/>
      <c r="E157" s="785"/>
      <c r="F157" s="785"/>
      <c r="G157" s="785"/>
      <c r="H157" s="785"/>
      <c r="I157" s="785"/>
      <c r="J157" s="785"/>
      <c r="K157" s="785"/>
      <c r="L157" s="785"/>
      <c r="M157" s="796"/>
      <c r="N157" s="130"/>
      <c r="O157" s="130"/>
      <c r="P157" s="130"/>
      <c r="Q157" s="130"/>
      <c r="R157" s="130"/>
      <c r="S157" s="130"/>
      <c r="T157" s="130"/>
      <c r="U157" s="130"/>
      <c r="V157" s="130"/>
      <c r="W157" s="130"/>
      <c r="X157" s="130"/>
      <c r="Y157" s="130"/>
      <c r="Z157" s="130"/>
    </row>
    <row r="158" spans="1:26" ht="19.5" customHeight="1">
      <c r="A158" s="732"/>
      <c r="B158" s="730" t="s">
        <v>147</v>
      </c>
      <c r="C158" s="727"/>
      <c r="D158" s="727"/>
      <c r="E158" s="727"/>
      <c r="F158" s="727"/>
      <c r="G158" s="814"/>
      <c r="H158" s="797" t="s">
        <v>148</v>
      </c>
      <c r="I158" s="793"/>
      <c r="J158" s="793"/>
      <c r="K158" s="793"/>
      <c r="L158" s="793"/>
      <c r="M158" s="794"/>
      <c r="N158" s="130"/>
      <c r="O158" s="130"/>
      <c r="P158" s="130"/>
      <c r="Q158" s="130"/>
      <c r="R158" s="130"/>
      <c r="S158" s="130"/>
      <c r="T158" s="130"/>
      <c r="U158" s="130"/>
      <c r="V158" s="130"/>
      <c r="W158" s="130"/>
      <c r="X158" s="130"/>
      <c r="Y158" s="130"/>
      <c r="Z158" s="130"/>
    </row>
    <row r="159" spans="1:26" ht="19.5" customHeight="1">
      <c r="A159" s="732"/>
      <c r="B159" s="821"/>
      <c r="C159" s="727"/>
      <c r="D159" s="727"/>
      <c r="E159" s="727"/>
      <c r="F159" s="727"/>
      <c r="G159" s="814"/>
      <c r="H159" s="797" t="s">
        <v>149</v>
      </c>
      <c r="I159" s="793"/>
      <c r="J159" s="794"/>
      <c r="K159" s="797" t="s">
        <v>150</v>
      </c>
      <c r="L159" s="793"/>
      <c r="M159" s="794"/>
      <c r="N159" s="130"/>
      <c r="O159" s="130"/>
      <c r="P159" s="130"/>
      <c r="Q159" s="130"/>
      <c r="R159" s="130"/>
      <c r="S159" s="130"/>
      <c r="T159" s="130"/>
      <c r="U159" s="130"/>
      <c r="V159" s="130"/>
      <c r="W159" s="130"/>
      <c r="X159" s="130"/>
      <c r="Y159" s="130"/>
      <c r="Z159" s="130"/>
    </row>
    <row r="160" spans="1:26" ht="19.5" customHeight="1">
      <c r="A160" s="733"/>
      <c r="B160" s="822"/>
      <c r="C160" s="793"/>
      <c r="D160" s="793"/>
      <c r="E160" s="793"/>
      <c r="F160" s="793"/>
      <c r="G160" s="794"/>
      <c r="H160" s="68" t="s">
        <v>77</v>
      </c>
      <c r="I160" s="68" t="s">
        <v>78</v>
      </c>
      <c r="J160" s="68" t="s">
        <v>79</v>
      </c>
      <c r="K160" s="68" t="s">
        <v>77</v>
      </c>
      <c r="L160" s="68" t="s">
        <v>78</v>
      </c>
      <c r="M160" s="68" t="s">
        <v>79</v>
      </c>
      <c r="N160" s="130"/>
      <c r="O160" s="130"/>
      <c r="P160" s="130"/>
      <c r="Q160" s="130"/>
      <c r="R160" s="130"/>
      <c r="S160" s="130"/>
      <c r="T160" s="130"/>
      <c r="U160" s="130"/>
      <c r="V160" s="130"/>
      <c r="W160" s="130"/>
      <c r="X160" s="130"/>
      <c r="Y160" s="130"/>
      <c r="Z160" s="130"/>
    </row>
    <row r="161" spans="1:26" ht="19.5" customHeight="1">
      <c r="A161" s="65">
        <v>1</v>
      </c>
      <c r="B161" s="784">
        <v>2</v>
      </c>
      <c r="C161" s="785"/>
      <c r="D161" s="785"/>
      <c r="E161" s="785"/>
      <c r="F161" s="785"/>
      <c r="G161" s="796"/>
      <c r="H161" s="68">
        <v>3</v>
      </c>
      <c r="I161" s="68">
        <v>4</v>
      </c>
      <c r="J161" s="68">
        <v>5</v>
      </c>
      <c r="K161" s="68">
        <v>6</v>
      </c>
      <c r="L161" s="68">
        <v>7</v>
      </c>
      <c r="M161" s="68">
        <v>8</v>
      </c>
      <c r="N161" s="130"/>
      <c r="O161" s="130"/>
      <c r="P161" s="130"/>
      <c r="Q161" s="130"/>
      <c r="R161" s="130"/>
      <c r="S161" s="130"/>
      <c r="T161" s="130"/>
      <c r="U161" s="130"/>
      <c r="V161" s="130"/>
      <c r="W161" s="130"/>
      <c r="X161" s="130"/>
      <c r="Y161" s="130"/>
      <c r="Z161" s="130"/>
    </row>
    <row r="162" spans="1:26" ht="33.75" customHeight="1">
      <c r="A162" s="161"/>
      <c r="B162" s="462" t="s">
        <v>166</v>
      </c>
      <c r="C162" s="801" t="s">
        <v>272</v>
      </c>
      <c r="D162" s="785"/>
      <c r="E162" s="785"/>
      <c r="F162" s="785"/>
      <c r="G162" s="796"/>
      <c r="H162" s="63"/>
      <c r="I162" s="500">
        <f>PENGABDIAN!L28</f>
        <v>9</v>
      </c>
      <c r="J162" s="102"/>
      <c r="K162" s="181"/>
      <c r="L162" s="181"/>
      <c r="M162" s="181"/>
      <c r="N162" s="130"/>
      <c r="O162" s="130"/>
      <c r="P162" s="130"/>
      <c r="Q162" s="130"/>
      <c r="R162" s="130"/>
      <c r="S162" s="130"/>
      <c r="T162" s="130"/>
      <c r="U162" s="130"/>
      <c r="V162" s="130"/>
      <c r="W162" s="130"/>
      <c r="X162" s="130"/>
      <c r="Y162" s="130"/>
      <c r="Z162" s="130"/>
    </row>
    <row r="163" spans="1:26" ht="19.5" customHeight="1">
      <c r="A163" s="161"/>
      <c r="B163" s="72"/>
      <c r="C163" s="68">
        <v>1</v>
      </c>
      <c r="D163" s="788" t="s">
        <v>273</v>
      </c>
      <c r="E163" s="785"/>
      <c r="F163" s="785"/>
      <c r="G163" s="796"/>
      <c r="H163" s="63"/>
      <c r="I163" s="76"/>
      <c r="J163" s="102"/>
      <c r="K163" s="181"/>
      <c r="L163" s="181"/>
      <c r="M163" s="181"/>
      <c r="N163" s="130"/>
      <c r="O163" s="130"/>
      <c r="P163" s="130"/>
      <c r="Q163" s="130"/>
      <c r="R163" s="130"/>
      <c r="S163" s="130"/>
      <c r="T163" s="130"/>
      <c r="U163" s="130"/>
      <c r="V163" s="130"/>
      <c r="W163" s="130"/>
      <c r="X163" s="130"/>
      <c r="Y163" s="130"/>
      <c r="Z163" s="130"/>
    </row>
    <row r="164" spans="1:26" ht="19.5" customHeight="1">
      <c r="A164" s="161"/>
      <c r="B164" s="70"/>
      <c r="C164" s="168"/>
      <c r="D164" s="81" t="s">
        <v>28</v>
      </c>
      <c r="E164" s="808" t="s">
        <v>274</v>
      </c>
      <c r="F164" s="785"/>
      <c r="G164" s="796"/>
      <c r="H164" s="63"/>
      <c r="I164" s="76"/>
      <c r="J164" s="102"/>
      <c r="K164" s="181"/>
      <c r="L164" s="181"/>
      <c r="M164" s="181"/>
      <c r="N164" s="130"/>
      <c r="O164" s="130"/>
      <c r="P164" s="130"/>
      <c r="Q164" s="130"/>
      <c r="R164" s="130"/>
      <c r="S164" s="130"/>
      <c r="T164" s="130"/>
      <c r="U164" s="130"/>
      <c r="V164" s="130"/>
      <c r="W164" s="130"/>
      <c r="X164" s="130"/>
      <c r="Y164" s="130"/>
      <c r="Z164" s="130"/>
    </row>
    <row r="165" spans="1:26" ht="19.5" customHeight="1">
      <c r="A165" s="161"/>
      <c r="B165" s="70"/>
      <c r="C165" s="168"/>
      <c r="D165" s="70"/>
      <c r="E165" s="68" t="s">
        <v>225</v>
      </c>
      <c r="F165" s="103" t="s">
        <v>263</v>
      </c>
      <c r="G165" s="181"/>
      <c r="H165" s="63"/>
      <c r="I165" s="76"/>
      <c r="J165" s="102"/>
      <c r="K165" s="181"/>
      <c r="L165" s="181"/>
      <c r="M165" s="181"/>
      <c r="N165" s="130"/>
      <c r="O165" s="130"/>
      <c r="P165" s="130"/>
      <c r="Q165" s="130"/>
      <c r="R165" s="130"/>
      <c r="S165" s="130"/>
      <c r="T165" s="130"/>
      <c r="U165" s="130"/>
      <c r="V165" s="130"/>
      <c r="W165" s="130"/>
      <c r="X165" s="130"/>
      <c r="Y165" s="130"/>
      <c r="Z165" s="130"/>
    </row>
    <row r="166" spans="1:26" ht="19.5" customHeight="1">
      <c r="A166" s="161"/>
      <c r="B166" s="70"/>
      <c r="C166" s="168"/>
      <c r="D166" s="70"/>
      <c r="E166" s="68" t="s">
        <v>227</v>
      </c>
      <c r="F166" s="103" t="s">
        <v>264</v>
      </c>
      <c r="G166" s="181"/>
      <c r="H166" s="63"/>
      <c r="I166" s="76"/>
      <c r="J166" s="102"/>
      <c r="K166" s="181"/>
      <c r="L166" s="181"/>
      <c r="M166" s="181"/>
      <c r="N166" s="130"/>
      <c r="O166" s="130"/>
      <c r="P166" s="130"/>
      <c r="Q166" s="130"/>
      <c r="R166" s="130"/>
      <c r="S166" s="130"/>
      <c r="T166" s="130"/>
      <c r="U166" s="130"/>
      <c r="V166" s="130"/>
      <c r="W166" s="130"/>
      <c r="X166" s="130"/>
      <c r="Y166" s="130"/>
      <c r="Z166" s="130"/>
    </row>
    <row r="167" spans="1:26" ht="19.5" customHeight="1">
      <c r="A167" s="161"/>
      <c r="B167" s="70"/>
      <c r="C167" s="173"/>
      <c r="D167" s="72"/>
      <c r="E167" s="68" t="s">
        <v>237</v>
      </c>
      <c r="F167" s="103" t="s">
        <v>265</v>
      </c>
      <c r="G167" s="181"/>
      <c r="H167" s="63"/>
      <c r="I167" s="76"/>
      <c r="J167" s="102"/>
      <c r="K167" s="181"/>
      <c r="L167" s="181"/>
      <c r="M167" s="181"/>
      <c r="N167" s="130"/>
      <c r="O167" s="130"/>
      <c r="P167" s="130"/>
      <c r="Q167" s="130"/>
      <c r="R167" s="130"/>
      <c r="S167" s="130"/>
      <c r="T167" s="130"/>
      <c r="U167" s="130"/>
      <c r="V167" s="130"/>
      <c r="W167" s="130"/>
      <c r="X167" s="130"/>
      <c r="Y167" s="130"/>
      <c r="Z167" s="130"/>
    </row>
    <row r="168" spans="1:26" ht="33" customHeight="1">
      <c r="A168" s="161"/>
      <c r="B168" s="70"/>
      <c r="C168" s="173"/>
      <c r="D168" s="462" t="s">
        <v>275</v>
      </c>
      <c r="E168" s="801" t="s">
        <v>276</v>
      </c>
      <c r="F168" s="785"/>
      <c r="G168" s="796"/>
      <c r="H168" s="63"/>
      <c r="I168" s="76"/>
      <c r="J168" s="102"/>
      <c r="K168" s="181"/>
      <c r="L168" s="181"/>
      <c r="M168" s="181"/>
      <c r="N168" s="130"/>
      <c r="O168" s="130"/>
      <c r="P168" s="130"/>
      <c r="Q168" s="130"/>
      <c r="R168" s="130"/>
      <c r="S168" s="130"/>
      <c r="T168" s="130"/>
      <c r="U168" s="130"/>
      <c r="V168" s="130"/>
      <c r="W168" s="130"/>
      <c r="X168" s="130"/>
      <c r="Y168" s="130"/>
      <c r="Z168" s="130"/>
    </row>
    <row r="169" spans="1:26" ht="19.5" customHeight="1">
      <c r="A169" s="161"/>
      <c r="B169" s="70"/>
      <c r="C169" s="173"/>
      <c r="D169" s="70"/>
      <c r="E169" s="68" t="s">
        <v>225</v>
      </c>
      <c r="F169" s="103" t="s">
        <v>263</v>
      </c>
      <c r="G169" s="181"/>
      <c r="H169" s="63"/>
      <c r="I169" s="76"/>
      <c r="J169" s="102"/>
      <c r="K169" s="181"/>
      <c r="L169" s="181"/>
      <c r="M169" s="181"/>
      <c r="N169" s="130"/>
      <c r="O169" s="130"/>
      <c r="P169" s="130"/>
      <c r="Q169" s="130"/>
      <c r="R169" s="130"/>
      <c r="S169" s="130"/>
      <c r="T169" s="130"/>
      <c r="U169" s="130"/>
      <c r="V169" s="130"/>
      <c r="W169" s="130"/>
      <c r="X169" s="130"/>
      <c r="Y169" s="130"/>
      <c r="Z169" s="130"/>
    </row>
    <row r="170" spans="1:26" ht="19.5" customHeight="1">
      <c r="A170" s="161"/>
      <c r="B170" s="70"/>
      <c r="C170" s="173"/>
      <c r="D170" s="70"/>
      <c r="E170" s="68" t="s">
        <v>227</v>
      </c>
      <c r="F170" s="103" t="s">
        <v>264</v>
      </c>
      <c r="G170" s="181"/>
      <c r="H170" s="63"/>
      <c r="I170" s="76"/>
      <c r="J170" s="102"/>
      <c r="K170" s="181"/>
      <c r="L170" s="181"/>
      <c r="M170" s="181"/>
      <c r="N170" s="130"/>
      <c r="O170" s="130"/>
      <c r="P170" s="130"/>
      <c r="Q170" s="130"/>
      <c r="R170" s="130"/>
      <c r="S170" s="130"/>
      <c r="T170" s="130"/>
      <c r="U170" s="130"/>
      <c r="V170" s="130"/>
      <c r="W170" s="130"/>
      <c r="X170" s="130"/>
      <c r="Y170" s="130"/>
      <c r="Z170" s="130"/>
    </row>
    <row r="171" spans="1:26" ht="19.5" customHeight="1">
      <c r="A171" s="161"/>
      <c r="B171" s="70"/>
      <c r="C171" s="165"/>
      <c r="D171" s="72"/>
      <c r="E171" s="68" t="s">
        <v>237</v>
      </c>
      <c r="F171" s="103" t="s">
        <v>265</v>
      </c>
      <c r="G171" s="181"/>
      <c r="H171" s="63"/>
      <c r="I171" s="76"/>
      <c r="J171" s="102"/>
      <c r="K171" s="181"/>
      <c r="L171" s="181"/>
      <c r="M171" s="181"/>
      <c r="N171" s="130"/>
      <c r="O171" s="130"/>
      <c r="P171" s="130"/>
      <c r="Q171" s="130"/>
      <c r="R171" s="130"/>
      <c r="S171" s="130"/>
      <c r="T171" s="130"/>
      <c r="U171" s="130"/>
      <c r="V171" s="130"/>
      <c r="W171" s="130"/>
      <c r="X171" s="130"/>
      <c r="Y171" s="130"/>
      <c r="Z171" s="130"/>
    </row>
    <row r="172" spans="1:26" ht="19.5" customHeight="1">
      <c r="A172" s="161"/>
      <c r="B172" s="72"/>
      <c r="C172" s="68">
        <v>2</v>
      </c>
      <c r="D172" s="788" t="s">
        <v>277</v>
      </c>
      <c r="E172" s="785"/>
      <c r="F172" s="785"/>
      <c r="G172" s="796"/>
      <c r="H172" s="63"/>
      <c r="I172" s="76"/>
      <c r="J172" s="102"/>
      <c r="K172" s="181"/>
      <c r="L172" s="181"/>
      <c r="M172" s="181"/>
      <c r="N172" s="130"/>
      <c r="O172" s="130"/>
      <c r="P172" s="130"/>
      <c r="Q172" s="130"/>
      <c r="R172" s="130"/>
      <c r="S172" s="130"/>
      <c r="T172" s="130"/>
      <c r="U172" s="130"/>
      <c r="V172" s="130"/>
      <c r="W172" s="130"/>
      <c r="X172" s="130"/>
      <c r="Y172" s="130"/>
      <c r="Z172" s="130"/>
    </row>
    <row r="173" spans="1:26" ht="49.5" customHeight="1">
      <c r="A173" s="161"/>
      <c r="B173" s="462" t="s">
        <v>169</v>
      </c>
      <c r="C173" s="804" t="s">
        <v>278</v>
      </c>
      <c r="D173" s="793"/>
      <c r="E173" s="793"/>
      <c r="F173" s="793"/>
      <c r="G173" s="794"/>
      <c r="H173" s="63"/>
      <c r="I173" s="76">
        <f>PENGABDIAN!L477</f>
        <v>0</v>
      </c>
      <c r="J173" s="102"/>
      <c r="K173" s="181"/>
      <c r="L173" s="181"/>
      <c r="M173" s="181"/>
      <c r="N173" s="130"/>
      <c r="O173" s="130"/>
      <c r="P173" s="130"/>
      <c r="Q173" s="130"/>
      <c r="R173" s="130"/>
      <c r="S173" s="130"/>
      <c r="T173" s="130"/>
      <c r="U173" s="130"/>
      <c r="V173" s="130"/>
      <c r="W173" s="130"/>
      <c r="X173" s="130"/>
      <c r="Y173" s="130"/>
      <c r="Z173" s="130"/>
    </row>
    <row r="174" spans="1:26" ht="19.5" customHeight="1">
      <c r="A174" s="161"/>
      <c r="B174" s="70"/>
      <c r="C174" s="68">
        <v>1</v>
      </c>
      <c r="D174" s="788" t="s">
        <v>279</v>
      </c>
      <c r="E174" s="785"/>
      <c r="F174" s="785"/>
      <c r="G174" s="796"/>
      <c r="H174" s="63"/>
      <c r="I174" s="76"/>
      <c r="J174" s="102"/>
      <c r="K174" s="181"/>
      <c r="L174" s="181"/>
      <c r="M174" s="181"/>
      <c r="N174" s="130"/>
      <c r="O174" s="130"/>
      <c r="P174" s="130"/>
      <c r="Q174" s="130"/>
      <c r="R174" s="130"/>
      <c r="S174" s="130"/>
      <c r="T174" s="130"/>
      <c r="U174" s="130"/>
      <c r="V174" s="130"/>
      <c r="W174" s="130"/>
      <c r="X174" s="130"/>
      <c r="Y174" s="130"/>
      <c r="Z174" s="130"/>
    </row>
    <row r="175" spans="1:26" ht="19.5" customHeight="1">
      <c r="A175" s="161"/>
      <c r="B175" s="70"/>
      <c r="C175" s="68">
        <v>2</v>
      </c>
      <c r="D175" s="788" t="s">
        <v>280</v>
      </c>
      <c r="E175" s="785"/>
      <c r="F175" s="785"/>
      <c r="G175" s="796"/>
      <c r="H175" s="63"/>
      <c r="I175" s="76"/>
      <c r="J175" s="102"/>
      <c r="K175" s="181"/>
      <c r="L175" s="181"/>
      <c r="M175" s="181"/>
      <c r="N175" s="130"/>
      <c r="O175" s="130"/>
      <c r="P175" s="130"/>
      <c r="Q175" s="130"/>
      <c r="R175" s="130"/>
      <c r="S175" s="130"/>
      <c r="T175" s="130"/>
      <c r="U175" s="130"/>
      <c r="V175" s="130"/>
      <c r="W175" s="130"/>
      <c r="X175" s="130"/>
      <c r="Y175" s="130"/>
      <c r="Z175" s="130"/>
    </row>
    <row r="176" spans="1:26" ht="19.5" customHeight="1">
      <c r="A176" s="161"/>
      <c r="B176" s="71"/>
      <c r="C176" s="68">
        <v>3</v>
      </c>
      <c r="D176" s="809" t="s">
        <v>281</v>
      </c>
      <c r="E176" s="793"/>
      <c r="F176" s="793"/>
      <c r="G176" s="794"/>
      <c r="H176" s="63"/>
      <c r="I176" s="76"/>
      <c r="J176" s="102"/>
      <c r="K176" s="181"/>
      <c r="L176" s="181"/>
      <c r="M176" s="181"/>
      <c r="N176" s="130"/>
      <c r="O176" s="130"/>
      <c r="P176" s="130"/>
      <c r="Q176" s="130"/>
      <c r="R176" s="130"/>
      <c r="S176" s="130"/>
      <c r="T176" s="130"/>
      <c r="U176" s="130"/>
      <c r="V176" s="130"/>
      <c r="W176" s="130"/>
      <c r="X176" s="130"/>
      <c r="Y176" s="130"/>
      <c r="Z176" s="130"/>
    </row>
    <row r="177" spans="1:26" ht="19.5" customHeight="1">
      <c r="A177" s="161"/>
      <c r="B177" s="65" t="s">
        <v>177</v>
      </c>
      <c r="C177" s="788" t="s">
        <v>282</v>
      </c>
      <c r="D177" s="785"/>
      <c r="E177" s="785"/>
      <c r="F177" s="785"/>
      <c r="G177" s="796"/>
      <c r="H177" s="180"/>
      <c r="I177" s="76">
        <f>PENGABDIAN!L51</f>
        <v>0</v>
      </c>
      <c r="J177" s="102"/>
      <c r="K177" s="181"/>
      <c r="L177" s="181"/>
      <c r="M177" s="181"/>
      <c r="N177" s="130"/>
      <c r="O177" s="130"/>
      <c r="P177" s="130"/>
      <c r="Q177" s="130"/>
      <c r="R177" s="130"/>
      <c r="S177" s="130"/>
      <c r="T177" s="130"/>
      <c r="U177" s="130"/>
      <c r="V177" s="130"/>
      <c r="W177" s="130"/>
      <c r="X177" s="130"/>
      <c r="Y177" s="130"/>
      <c r="Z177" s="130"/>
    </row>
    <row r="178" spans="1:26" ht="36" customHeight="1">
      <c r="A178" s="161"/>
      <c r="B178" s="71"/>
      <c r="C178" s="82"/>
      <c r="D178" s="788" t="s">
        <v>283</v>
      </c>
      <c r="E178" s="785"/>
      <c r="F178" s="785"/>
      <c r="G178" s="796"/>
      <c r="H178" s="180"/>
      <c r="I178" s="76"/>
      <c r="J178" s="102"/>
      <c r="K178" s="181"/>
      <c r="L178" s="181"/>
      <c r="M178" s="181"/>
      <c r="N178" s="130"/>
      <c r="O178" s="130"/>
      <c r="P178" s="130"/>
      <c r="Q178" s="130"/>
      <c r="R178" s="130"/>
      <c r="S178" s="130"/>
      <c r="T178" s="130"/>
      <c r="U178" s="130"/>
      <c r="V178" s="130"/>
      <c r="W178" s="130"/>
      <c r="X178" s="130"/>
      <c r="Y178" s="130"/>
      <c r="Z178" s="130"/>
    </row>
    <row r="179" spans="1:26" s="719" customFormat="1" ht="36" customHeight="1">
      <c r="A179" s="161"/>
      <c r="B179" s="720" t="s">
        <v>181</v>
      </c>
      <c r="C179" s="811" t="s">
        <v>1076</v>
      </c>
      <c r="D179" s="811"/>
      <c r="E179" s="811"/>
      <c r="F179" s="811"/>
      <c r="G179" s="812"/>
      <c r="H179" s="180"/>
      <c r="I179" s="88">
        <f>PENGABDIAN!L53</f>
        <v>10</v>
      </c>
      <c r="J179" s="135"/>
      <c r="K179" s="181"/>
      <c r="L179" s="181"/>
      <c r="M179" s="181"/>
      <c r="N179" s="130"/>
      <c r="O179" s="130"/>
      <c r="P179" s="130"/>
      <c r="Q179" s="130"/>
      <c r="R179" s="130"/>
      <c r="S179" s="130"/>
      <c r="T179" s="130"/>
      <c r="U179" s="130"/>
      <c r="V179" s="130"/>
      <c r="W179" s="130"/>
      <c r="X179" s="130"/>
      <c r="Y179" s="130"/>
      <c r="Z179" s="130"/>
    </row>
    <row r="180" spans="1:26" s="719" customFormat="1" ht="85.5" customHeight="1">
      <c r="A180" s="161"/>
      <c r="B180" s="720"/>
      <c r="C180" s="721"/>
      <c r="D180" s="811" t="s">
        <v>1077</v>
      </c>
      <c r="E180" s="811"/>
      <c r="F180" s="811"/>
      <c r="G180" s="812"/>
      <c r="H180" s="180"/>
      <c r="I180" s="88"/>
      <c r="J180" s="135"/>
      <c r="K180" s="181"/>
      <c r="L180" s="181"/>
      <c r="M180" s="181"/>
      <c r="N180" s="130"/>
      <c r="O180" s="130"/>
      <c r="P180" s="130"/>
      <c r="Q180" s="130"/>
      <c r="R180" s="130"/>
      <c r="S180" s="130"/>
      <c r="T180" s="130"/>
      <c r="U180" s="130"/>
      <c r="V180" s="130"/>
      <c r="W180" s="130"/>
      <c r="X180" s="130"/>
      <c r="Y180" s="130"/>
      <c r="Z180" s="130"/>
    </row>
    <row r="181" spans="1:26" ht="24.75" customHeight="1">
      <c r="A181" s="496"/>
      <c r="B181" s="810" t="s">
        <v>284</v>
      </c>
      <c r="C181" s="785"/>
      <c r="D181" s="785"/>
      <c r="E181" s="785"/>
      <c r="F181" s="785"/>
      <c r="G181" s="796"/>
      <c r="H181" s="497">
        <f t="shared" ref="H181:J181" si="0">H152+H108+H44+H38</f>
        <v>528.29999999999995</v>
      </c>
      <c r="I181" s="497">
        <f t="shared" si="0"/>
        <v>432.88142857142856</v>
      </c>
      <c r="J181" s="497">
        <f t="shared" si="0"/>
        <v>961.18142857142857</v>
      </c>
      <c r="K181" s="478"/>
      <c r="L181" s="478"/>
      <c r="M181" s="478"/>
      <c r="N181" s="493"/>
      <c r="O181" s="493"/>
      <c r="P181" s="493"/>
      <c r="Q181" s="493"/>
      <c r="R181" s="493"/>
      <c r="S181" s="493"/>
      <c r="T181" s="493"/>
      <c r="U181" s="493"/>
      <c r="V181" s="493"/>
      <c r="W181" s="493"/>
      <c r="X181" s="493"/>
      <c r="Y181" s="493"/>
      <c r="Z181" s="493"/>
    </row>
    <row r="182" spans="1:26" ht="25.5" customHeight="1">
      <c r="A182" s="62" t="s">
        <v>285</v>
      </c>
      <c r="B182" s="806" t="s">
        <v>286</v>
      </c>
      <c r="C182" s="785"/>
      <c r="D182" s="785"/>
      <c r="E182" s="785"/>
      <c r="F182" s="785"/>
      <c r="G182" s="796"/>
      <c r="H182" s="495">
        <f>PAK!F27</f>
        <v>30.5</v>
      </c>
      <c r="I182" s="59">
        <f>(I183+I186+I193+I202+I209+I212+I219+I228+I232+I236+I238)</f>
        <v>65</v>
      </c>
      <c r="J182" s="499">
        <f>I182+H182</f>
        <v>95.5</v>
      </c>
      <c r="K182" s="190"/>
      <c r="L182" s="190"/>
      <c r="M182" s="190"/>
      <c r="N182" s="55"/>
      <c r="O182" s="55"/>
      <c r="P182" s="55"/>
      <c r="Q182" s="55"/>
      <c r="R182" s="55"/>
      <c r="S182" s="55"/>
      <c r="T182" s="55"/>
      <c r="U182" s="55"/>
      <c r="V182" s="55"/>
      <c r="W182" s="55"/>
      <c r="X182" s="55"/>
      <c r="Y182" s="55"/>
      <c r="Z182" s="55"/>
    </row>
    <row r="183" spans="1:26" ht="33.75" customHeight="1">
      <c r="A183" s="161"/>
      <c r="B183" s="205" t="s">
        <v>153</v>
      </c>
      <c r="C183" s="801" t="s">
        <v>287</v>
      </c>
      <c r="D183" s="785"/>
      <c r="E183" s="785"/>
      <c r="F183" s="785"/>
      <c r="G183" s="796"/>
      <c r="H183" s="63"/>
      <c r="I183" s="76">
        <f>PENUNJANG!L23</f>
        <v>2</v>
      </c>
      <c r="J183" s="102"/>
      <c r="K183" s="181"/>
      <c r="L183" s="181"/>
      <c r="M183" s="181"/>
      <c r="N183" s="130"/>
      <c r="O183" s="130"/>
      <c r="P183" s="130"/>
      <c r="Q183" s="130"/>
      <c r="R183" s="130"/>
      <c r="S183" s="130"/>
      <c r="T183" s="130"/>
      <c r="U183" s="130"/>
      <c r="V183" s="130"/>
      <c r="W183" s="130"/>
      <c r="X183" s="130"/>
      <c r="Y183" s="130"/>
      <c r="Z183" s="130"/>
    </row>
    <row r="184" spans="1:26" ht="19.5" customHeight="1">
      <c r="A184" s="161"/>
      <c r="B184" s="67"/>
      <c r="C184" s="68">
        <v>1</v>
      </c>
      <c r="D184" s="808" t="s">
        <v>288</v>
      </c>
      <c r="E184" s="785"/>
      <c r="F184" s="785"/>
      <c r="G184" s="796"/>
      <c r="H184" s="63"/>
      <c r="I184" s="76"/>
      <c r="J184" s="102"/>
      <c r="K184" s="181"/>
      <c r="L184" s="181"/>
      <c r="M184" s="181"/>
      <c r="N184" s="130"/>
      <c r="O184" s="130"/>
      <c r="P184" s="130"/>
      <c r="Q184" s="130"/>
      <c r="R184" s="130"/>
      <c r="S184" s="130"/>
      <c r="T184" s="130"/>
      <c r="U184" s="130"/>
      <c r="V184" s="130"/>
      <c r="W184" s="130"/>
      <c r="X184" s="130"/>
      <c r="Y184" s="130"/>
      <c r="Z184" s="130"/>
    </row>
    <row r="185" spans="1:26" ht="19.5" customHeight="1">
      <c r="A185" s="161"/>
      <c r="B185" s="71"/>
      <c r="C185" s="68">
        <v>2</v>
      </c>
      <c r="D185" s="788" t="s">
        <v>289</v>
      </c>
      <c r="E185" s="785"/>
      <c r="F185" s="785"/>
      <c r="G185" s="796"/>
      <c r="H185" s="63"/>
      <c r="I185" s="76"/>
      <c r="J185" s="102"/>
      <c r="K185" s="181"/>
      <c r="L185" s="181"/>
      <c r="M185" s="181"/>
      <c r="N185" s="130"/>
      <c r="O185" s="130"/>
      <c r="P185" s="130"/>
      <c r="Q185" s="130"/>
      <c r="R185" s="130"/>
      <c r="S185" s="130"/>
      <c r="T185" s="130"/>
      <c r="U185" s="130"/>
      <c r="V185" s="130"/>
      <c r="W185" s="130"/>
      <c r="X185" s="130"/>
      <c r="Y185" s="130"/>
      <c r="Z185" s="130"/>
    </row>
    <row r="186" spans="1:26" ht="33" customHeight="1">
      <c r="A186" s="161"/>
      <c r="B186" s="205" t="s">
        <v>157</v>
      </c>
      <c r="C186" s="801" t="s">
        <v>290</v>
      </c>
      <c r="D186" s="785"/>
      <c r="E186" s="785"/>
      <c r="F186" s="785"/>
      <c r="G186" s="796"/>
      <c r="H186" s="63"/>
      <c r="I186" s="76">
        <f>PENUNJANG!L28</f>
        <v>0</v>
      </c>
      <c r="J186" s="102"/>
      <c r="K186" s="181"/>
      <c r="L186" s="181"/>
      <c r="M186" s="181"/>
      <c r="N186" s="130"/>
      <c r="O186" s="130"/>
      <c r="P186" s="130"/>
      <c r="Q186" s="130"/>
      <c r="R186" s="130"/>
      <c r="S186" s="130"/>
      <c r="T186" s="130"/>
      <c r="U186" s="130"/>
      <c r="V186" s="130"/>
      <c r="W186" s="130"/>
      <c r="X186" s="130"/>
      <c r="Y186" s="130"/>
      <c r="Z186" s="130"/>
    </row>
    <row r="187" spans="1:26" ht="19.5" customHeight="1">
      <c r="A187" s="161"/>
      <c r="B187" s="67"/>
      <c r="C187" s="65">
        <v>1</v>
      </c>
      <c r="D187" s="788" t="s">
        <v>291</v>
      </c>
      <c r="E187" s="785"/>
      <c r="F187" s="785"/>
      <c r="G187" s="796"/>
      <c r="H187" s="63"/>
      <c r="I187" s="76"/>
      <c r="J187" s="102"/>
      <c r="K187" s="181"/>
      <c r="L187" s="181"/>
      <c r="M187" s="181"/>
      <c r="N187" s="130"/>
      <c r="O187" s="130"/>
      <c r="P187" s="130"/>
      <c r="Q187" s="130"/>
      <c r="R187" s="130"/>
      <c r="S187" s="130"/>
      <c r="T187" s="130"/>
      <c r="U187" s="130"/>
      <c r="V187" s="130"/>
      <c r="W187" s="130"/>
      <c r="X187" s="130"/>
      <c r="Y187" s="130"/>
      <c r="Z187" s="130"/>
    </row>
    <row r="188" spans="1:26" ht="19.5" customHeight="1">
      <c r="A188" s="75"/>
      <c r="B188" s="67"/>
      <c r="C188" s="70"/>
      <c r="D188" s="76" t="s">
        <v>28</v>
      </c>
      <c r="E188" s="788" t="s">
        <v>292</v>
      </c>
      <c r="F188" s="785"/>
      <c r="G188" s="796"/>
      <c r="H188" s="77"/>
      <c r="I188" s="112"/>
      <c r="J188" s="112"/>
      <c r="K188" s="112"/>
      <c r="L188" s="112"/>
      <c r="M188" s="112"/>
      <c r="N188" s="130"/>
      <c r="O188" s="130"/>
      <c r="P188" s="130"/>
      <c r="Q188" s="130"/>
      <c r="R188" s="130"/>
      <c r="S188" s="130"/>
      <c r="T188" s="130"/>
      <c r="U188" s="130"/>
      <c r="V188" s="130"/>
      <c r="W188" s="130"/>
      <c r="X188" s="130"/>
      <c r="Y188" s="130"/>
      <c r="Z188" s="130"/>
    </row>
    <row r="189" spans="1:26" ht="19.5" customHeight="1">
      <c r="A189" s="75"/>
      <c r="B189" s="67"/>
      <c r="C189" s="71"/>
      <c r="D189" s="76" t="s">
        <v>31</v>
      </c>
      <c r="E189" s="808" t="s">
        <v>293</v>
      </c>
      <c r="F189" s="785"/>
      <c r="G189" s="796"/>
      <c r="H189" s="79"/>
      <c r="I189" s="103"/>
      <c r="J189" s="103"/>
      <c r="K189" s="103"/>
      <c r="L189" s="103"/>
      <c r="M189" s="103"/>
      <c r="N189" s="130"/>
      <c r="O189" s="130"/>
      <c r="P189" s="130"/>
      <c r="Q189" s="130"/>
      <c r="R189" s="130"/>
      <c r="S189" s="130"/>
      <c r="T189" s="130"/>
      <c r="U189" s="130"/>
      <c r="V189" s="130"/>
      <c r="W189" s="130"/>
      <c r="X189" s="130"/>
      <c r="Y189" s="130"/>
      <c r="Z189" s="130"/>
    </row>
    <row r="190" spans="1:26" ht="19.5" customHeight="1">
      <c r="A190" s="75"/>
      <c r="B190" s="67"/>
      <c r="C190" s="65">
        <v>2</v>
      </c>
      <c r="D190" s="788" t="s">
        <v>294</v>
      </c>
      <c r="E190" s="785"/>
      <c r="F190" s="785"/>
      <c r="G190" s="796"/>
      <c r="H190" s="79"/>
      <c r="I190" s="103"/>
      <c r="J190" s="103"/>
      <c r="K190" s="103"/>
      <c r="L190" s="103"/>
      <c r="M190" s="103"/>
      <c r="N190" s="130"/>
      <c r="O190" s="130"/>
      <c r="P190" s="130"/>
      <c r="Q190" s="130"/>
      <c r="R190" s="130"/>
      <c r="S190" s="130"/>
      <c r="T190" s="130"/>
      <c r="U190" s="130"/>
      <c r="V190" s="130"/>
      <c r="W190" s="130"/>
      <c r="X190" s="130"/>
      <c r="Y190" s="130"/>
      <c r="Z190" s="130"/>
    </row>
    <row r="191" spans="1:26" ht="19.5" customHeight="1">
      <c r="A191" s="75"/>
      <c r="B191" s="70"/>
      <c r="C191" s="67"/>
      <c r="D191" s="76" t="s">
        <v>28</v>
      </c>
      <c r="E191" s="788" t="s">
        <v>292</v>
      </c>
      <c r="F191" s="785"/>
      <c r="G191" s="796"/>
      <c r="H191" s="80"/>
      <c r="I191" s="68"/>
      <c r="J191" s="68"/>
      <c r="K191" s="68"/>
      <c r="L191" s="68"/>
      <c r="M191" s="68"/>
      <c r="N191" s="130"/>
      <c r="O191" s="130"/>
      <c r="P191" s="130"/>
      <c r="Q191" s="130"/>
      <c r="R191" s="130"/>
      <c r="S191" s="130"/>
      <c r="T191" s="130"/>
      <c r="U191" s="130"/>
      <c r="V191" s="130"/>
      <c r="W191" s="130"/>
      <c r="X191" s="130"/>
      <c r="Y191" s="130"/>
      <c r="Z191" s="130"/>
    </row>
    <row r="192" spans="1:26" ht="19.5" customHeight="1">
      <c r="A192" s="67"/>
      <c r="B192" s="72"/>
      <c r="C192" s="71"/>
      <c r="D192" s="76" t="s">
        <v>31</v>
      </c>
      <c r="E192" s="808" t="s">
        <v>293</v>
      </c>
      <c r="F192" s="785"/>
      <c r="G192" s="796"/>
      <c r="H192" s="80"/>
      <c r="I192" s="68"/>
      <c r="J192" s="68"/>
      <c r="K192" s="68"/>
      <c r="L192" s="68"/>
      <c r="M192" s="68"/>
      <c r="N192" s="55"/>
      <c r="O192" s="55"/>
      <c r="P192" s="55"/>
      <c r="Q192" s="55"/>
      <c r="R192" s="55"/>
      <c r="S192" s="55"/>
      <c r="T192" s="55"/>
      <c r="U192" s="55"/>
      <c r="V192" s="55"/>
      <c r="W192" s="55"/>
      <c r="X192" s="55"/>
      <c r="Y192" s="55"/>
      <c r="Z192" s="55"/>
    </row>
    <row r="193" spans="1:26" ht="19.5" customHeight="1">
      <c r="A193" s="161"/>
      <c r="B193" s="81" t="s">
        <v>166</v>
      </c>
      <c r="C193" s="788" t="s">
        <v>295</v>
      </c>
      <c r="D193" s="785"/>
      <c r="E193" s="785"/>
      <c r="F193" s="785"/>
      <c r="G193" s="796"/>
      <c r="H193" s="63"/>
      <c r="I193" s="76">
        <f>PENUNJANG!L35</f>
        <v>6</v>
      </c>
      <c r="J193" s="102"/>
      <c r="K193" s="181"/>
      <c r="L193" s="181"/>
      <c r="M193" s="181"/>
      <c r="N193" s="130"/>
      <c r="O193" s="130"/>
      <c r="P193" s="130"/>
      <c r="Q193" s="130"/>
      <c r="R193" s="130"/>
      <c r="S193" s="130"/>
      <c r="T193" s="130"/>
      <c r="U193" s="130"/>
      <c r="V193" s="130"/>
      <c r="W193" s="130"/>
      <c r="X193" s="130"/>
      <c r="Y193" s="130"/>
      <c r="Z193" s="130"/>
    </row>
    <row r="194" spans="1:26" ht="19.5" customHeight="1">
      <c r="A194" s="161"/>
      <c r="B194" s="70"/>
      <c r="C194" s="65">
        <v>1</v>
      </c>
      <c r="D194" s="788" t="s">
        <v>263</v>
      </c>
      <c r="E194" s="785"/>
      <c r="F194" s="785"/>
      <c r="G194" s="796"/>
      <c r="H194" s="63"/>
      <c r="I194" s="76"/>
      <c r="J194" s="102"/>
      <c r="K194" s="181"/>
      <c r="L194" s="181"/>
      <c r="M194" s="181"/>
      <c r="N194" s="130"/>
      <c r="O194" s="130"/>
      <c r="P194" s="130"/>
      <c r="Q194" s="130"/>
      <c r="R194" s="130"/>
      <c r="S194" s="130"/>
      <c r="T194" s="130"/>
      <c r="U194" s="130"/>
      <c r="V194" s="130"/>
      <c r="W194" s="130"/>
      <c r="X194" s="130"/>
      <c r="Y194" s="130"/>
      <c r="Z194" s="130"/>
    </row>
    <row r="195" spans="1:26" ht="19.5" customHeight="1">
      <c r="A195" s="161"/>
      <c r="B195" s="70"/>
      <c r="C195" s="67"/>
      <c r="D195" s="76" t="s">
        <v>296</v>
      </c>
      <c r="E195" s="808" t="s">
        <v>297</v>
      </c>
      <c r="F195" s="785"/>
      <c r="G195" s="796"/>
      <c r="H195" s="63"/>
      <c r="I195" s="76"/>
      <c r="J195" s="102"/>
      <c r="K195" s="181"/>
      <c r="L195" s="181"/>
      <c r="M195" s="181"/>
      <c r="N195" s="130"/>
      <c r="O195" s="130"/>
      <c r="P195" s="130"/>
      <c r="Q195" s="130"/>
      <c r="R195" s="130"/>
      <c r="S195" s="130"/>
      <c r="T195" s="130"/>
      <c r="U195" s="130"/>
      <c r="V195" s="130"/>
      <c r="W195" s="130"/>
      <c r="X195" s="130"/>
      <c r="Y195" s="130"/>
      <c r="Z195" s="130"/>
    </row>
    <row r="196" spans="1:26" ht="19.5" customHeight="1">
      <c r="A196" s="161"/>
      <c r="B196" s="70"/>
      <c r="C196" s="67"/>
      <c r="D196" s="76" t="s">
        <v>275</v>
      </c>
      <c r="E196" s="808" t="s">
        <v>298</v>
      </c>
      <c r="F196" s="785"/>
      <c r="G196" s="796"/>
      <c r="H196" s="63"/>
      <c r="I196" s="76"/>
      <c r="J196" s="102"/>
      <c r="K196" s="181"/>
      <c r="L196" s="181"/>
      <c r="M196" s="181"/>
      <c r="N196" s="130"/>
      <c r="O196" s="130"/>
      <c r="P196" s="130"/>
      <c r="Q196" s="130"/>
      <c r="R196" s="130"/>
      <c r="S196" s="130"/>
      <c r="T196" s="130"/>
      <c r="U196" s="130"/>
      <c r="V196" s="130"/>
      <c r="W196" s="130"/>
      <c r="X196" s="130"/>
      <c r="Y196" s="130"/>
      <c r="Z196" s="130"/>
    </row>
    <row r="197" spans="1:26" ht="19.5" customHeight="1">
      <c r="A197" s="161"/>
      <c r="B197" s="70"/>
      <c r="C197" s="71"/>
      <c r="D197" s="76" t="s">
        <v>299</v>
      </c>
      <c r="E197" s="808" t="s">
        <v>293</v>
      </c>
      <c r="F197" s="785"/>
      <c r="G197" s="796"/>
      <c r="H197" s="63"/>
      <c r="I197" s="76"/>
      <c r="J197" s="102"/>
      <c r="K197" s="181"/>
      <c r="L197" s="181"/>
      <c r="M197" s="181"/>
      <c r="N197" s="130"/>
      <c r="O197" s="130"/>
      <c r="P197" s="130"/>
      <c r="Q197" s="130"/>
      <c r="R197" s="130"/>
      <c r="S197" s="130"/>
      <c r="T197" s="130"/>
      <c r="U197" s="130"/>
      <c r="V197" s="130"/>
      <c r="W197" s="130"/>
      <c r="X197" s="130"/>
      <c r="Y197" s="130"/>
      <c r="Z197" s="130"/>
    </row>
    <row r="198" spans="1:26" ht="19.5" customHeight="1">
      <c r="A198" s="161"/>
      <c r="B198" s="70"/>
      <c r="C198" s="65">
        <v>2</v>
      </c>
      <c r="D198" s="788" t="s">
        <v>264</v>
      </c>
      <c r="E198" s="785"/>
      <c r="F198" s="785"/>
      <c r="G198" s="796"/>
      <c r="H198" s="63"/>
      <c r="I198" s="76"/>
      <c r="J198" s="102"/>
      <c r="K198" s="181"/>
      <c r="L198" s="181"/>
      <c r="M198" s="181"/>
      <c r="N198" s="130"/>
      <c r="O198" s="130"/>
      <c r="P198" s="130"/>
      <c r="Q198" s="130"/>
      <c r="R198" s="130"/>
      <c r="S198" s="130"/>
      <c r="T198" s="130"/>
      <c r="U198" s="130"/>
      <c r="V198" s="130"/>
      <c r="W198" s="130"/>
      <c r="X198" s="130"/>
      <c r="Y198" s="130"/>
      <c r="Z198" s="130"/>
    </row>
    <row r="199" spans="1:26" ht="19.5" customHeight="1">
      <c r="A199" s="161"/>
      <c r="B199" s="70"/>
      <c r="C199" s="67"/>
      <c r="D199" s="76" t="s">
        <v>296</v>
      </c>
      <c r="E199" s="808" t="s">
        <v>297</v>
      </c>
      <c r="F199" s="785"/>
      <c r="G199" s="796"/>
      <c r="H199" s="63"/>
      <c r="I199" s="76"/>
      <c r="J199" s="102"/>
      <c r="K199" s="181"/>
      <c r="L199" s="181"/>
      <c r="M199" s="181"/>
      <c r="N199" s="130"/>
      <c r="O199" s="130"/>
      <c r="P199" s="130"/>
      <c r="Q199" s="130"/>
      <c r="R199" s="130"/>
      <c r="S199" s="130"/>
      <c r="T199" s="130"/>
      <c r="U199" s="130"/>
      <c r="V199" s="130"/>
      <c r="W199" s="130"/>
      <c r="X199" s="130"/>
      <c r="Y199" s="130"/>
      <c r="Z199" s="130"/>
    </row>
    <row r="200" spans="1:26" ht="19.5" customHeight="1">
      <c r="A200" s="161"/>
      <c r="B200" s="70"/>
      <c r="C200" s="67"/>
      <c r="D200" s="76" t="s">
        <v>275</v>
      </c>
      <c r="E200" s="808" t="s">
        <v>298</v>
      </c>
      <c r="F200" s="785"/>
      <c r="G200" s="796"/>
      <c r="H200" s="63"/>
      <c r="I200" s="76"/>
      <c r="J200" s="102"/>
      <c r="K200" s="181"/>
      <c r="L200" s="181"/>
      <c r="M200" s="181"/>
      <c r="N200" s="130"/>
      <c r="O200" s="130"/>
      <c r="P200" s="130"/>
      <c r="Q200" s="130"/>
      <c r="R200" s="130"/>
      <c r="S200" s="130"/>
      <c r="T200" s="130"/>
      <c r="U200" s="130"/>
      <c r="V200" s="130"/>
      <c r="W200" s="130"/>
      <c r="X200" s="130"/>
      <c r="Y200" s="130"/>
      <c r="Z200" s="130"/>
    </row>
    <row r="201" spans="1:26" ht="19.5" customHeight="1">
      <c r="A201" s="161"/>
      <c r="B201" s="72"/>
      <c r="C201" s="71"/>
      <c r="D201" s="76" t="s">
        <v>299</v>
      </c>
      <c r="E201" s="808" t="s">
        <v>293</v>
      </c>
      <c r="F201" s="785"/>
      <c r="G201" s="796"/>
      <c r="H201" s="63"/>
      <c r="I201" s="76"/>
      <c r="J201" s="102"/>
      <c r="K201" s="181"/>
      <c r="L201" s="181"/>
      <c r="M201" s="181"/>
      <c r="N201" s="130"/>
      <c r="O201" s="130"/>
      <c r="P201" s="130"/>
      <c r="Q201" s="130"/>
      <c r="R201" s="130"/>
      <c r="S201" s="130"/>
      <c r="T201" s="130"/>
      <c r="U201" s="130"/>
      <c r="V201" s="130"/>
      <c r="W201" s="130"/>
      <c r="X201" s="130"/>
      <c r="Y201" s="130"/>
      <c r="Z201" s="130"/>
    </row>
    <row r="202" spans="1:26" ht="19.5" customHeight="1">
      <c r="A202" s="161"/>
      <c r="B202" s="81" t="s">
        <v>169</v>
      </c>
      <c r="C202" s="788" t="s">
        <v>300</v>
      </c>
      <c r="D202" s="785"/>
      <c r="E202" s="785"/>
      <c r="F202" s="785"/>
      <c r="G202" s="796"/>
      <c r="H202" s="63"/>
      <c r="I202" s="76">
        <f>PENUNJANG!L51</f>
        <v>0</v>
      </c>
      <c r="J202" s="102"/>
      <c r="K202" s="181"/>
      <c r="L202" s="181"/>
      <c r="M202" s="181"/>
      <c r="N202" s="130"/>
      <c r="O202" s="130"/>
      <c r="P202" s="130"/>
      <c r="Q202" s="130"/>
      <c r="R202" s="130"/>
      <c r="S202" s="130"/>
      <c r="T202" s="130"/>
      <c r="U202" s="130"/>
      <c r="V202" s="130"/>
      <c r="W202" s="130"/>
      <c r="X202" s="130"/>
      <c r="Y202" s="130"/>
      <c r="Z202" s="130"/>
    </row>
    <row r="203" spans="1:26" ht="33.75" customHeight="1">
      <c r="A203" s="484"/>
      <c r="B203" s="72"/>
      <c r="C203" s="86"/>
      <c r="D203" s="788" t="s">
        <v>301</v>
      </c>
      <c r="E203" s="785"/>
      <c r="F203" s="785"/>
      <c r="G203" s="796"/>
      <c r="H203" s="63"/>
      <c r="I203" s="76"/>
      <c r="J203" s="102"/>
      <c r="K203" s="181"/>
      <c r="L203" s="181"/>
      <c r="M203" s="181"/>
      <c r="N203" s="130"/>
      <c r="O203" s="130"/>
      <c r="P203" s="130"/>
      <c r="Q203" s="130"/>
      <c r="R203" s="130"/>
      <c r="S203" s="130"/>
      <c r="T203" s="130"/>
      <c r="U203" s="130"/>
      <c r="V203" s="130"/>
      <c r="W203" s="130"/>
      <c r="X203" s="130"/>
      <c r="Y203" s="130"/>
      <c r="Z203" s="130"/>
    </row>
    <row r="204" spans="1:26" ht="19.5" customHeight="1">
      <c r="A204" s="820" t="s">
        <v>126</v>
      </c>
      <c r="B204" s="784" t="s">
        <v>146</v>
      </c>
      <c r="C204" s="785"/>
      <c r="D204" s="785"/>
      <c r="E204" s="785"/>
      <c r="F204" s="785"/>
      <c r="G204" s="785"/>
      <c r="H204" s="785"/>
      <c r="I204" s="785"/>
      <c r="J204" s="785"/>
      <c r="K204" s="785"/>
      <c r="L204" s="785"/>
      <c r="M204" s="796"/>
      <c r="N204" s="130"/>
      <c r="O204" s="130"/>
      <c r="P204" s="130"/>
      <c r="Q204" s="130"/>
      <c r="R204" s="130"/>
      <c r="S204" s="130"/>
      <c r="T204" s="130"/>
      <c r="U204" s="130"/>
      <c r="V204" s="130"/>
      <c r="W204" s="130"/>
      <c r="X204" s="130"/>
      <c r="Y204" s="130"/>
      <c r="Z204" s="130"/>
    </row>
    <row r="205" spans="1:26" ht="19.5" customHeight="1">
      <c r="A205" s="732"/>
      <c r="B205" s="730" t="s">
        <v>147</v>
      </c>
      <c r="C205" s="727"/>
      <c r="D205" s="727"/>
      <c r="E205" s="727"/>
      <c r="F205" s="727"/>
      <c r="G205" s="814"/>
      <c r="H205" s="797" t="s">
        <v>148</v>
      </c>
      <c r="I205" s="793"/>
      <c r="J205" s="793"/>
      <c r="K205" s="793"/>
      <c r="L205" s="793"/>
      <c r="M205" s="794"/>
      <c r="N205" s="130"/>
      <c r="O205" s="130"/>
      <c r="P205" s="130"/>
      <c r="Q205" s="130"/>
      <c r="R205" s="130"/>
      <c r="S205" s="130"/>
      <c r="T205" s="130"/>
      <c r="U205" s="130"/>
      <c r="V205" s="130"/>
      <c r="W205" s="130"/>
      <c r="X205" s="130"/>
      <c r="Y205" s="130"/>
      <c r="Z205" s="130"/>
    </row>
    <row r="206" spans="1:26" ht="19.5" customHeight="1">
      <c r="A206" s="732"/>
      <c r="B206" s="821"/>
      <c r="C206" s="727"/>
      <c r="D206" s="727"/>
      <c r="E206" s="727"/>
      <c r="F206" s="727"/>
      <c r="G206" s="814"/>
      <c r="H206" s="797" t="s">
        <v>149</v>
      </c>
      <c r="I206" s="793"/>
      <c r="J206" s="794"/>
      <c r="K206" s="797" t="s">
        <v>150</v>
      </c>
      <c r="L206" s="793"/>
      <c r="M206" s="794"/>
      <c r="N206" s="130"/>
      <c r="O206" s="130"/>
      <c r="P206" s="130"/>
      <c r="Q206" s="130"/>
      <c r="R206" s="130"/>
      <c r="S206" s="130"/>
      <c r="T206" s="130"/>
      <c r="U206" s="130"/>
      <c r="V206" s="130"/>
      <c r="W206" s="130"/>
      <c r="X206" s="130"/>
      <c r="Y206" s="130"/>
      <c r="Z206" s="130"/>
    </row>
    <row r="207" spans="1:26" ht="19.5" customHeight="1">
      <c r="A207" s="733"/>
      <c r="B207" s="822"/>
      <c r="C207" s="793"/>
      <c r="D207" s="793"/>
      <c r="E207" s="793"/>
      <c r="F207" s="793"/>
      <c r="G207" s="794"/>
      <c r="H207" s="68" t="s">
        <v>77</v>
      </c>
      <c r="I207" s="68" t="s">
        <v>78</v>
      </c>
      <c r="J207" s="68" t="s">
        <v>79</v>
      </c>
      <c r="K207" s="68" t="s">
        <v>77</v>
      </c>
      <c r="L207" s="68" t="s">
        <v>78</v>
      </c>
      <c r="M207" s="68" t="s">
        <v>79</v>
      </c>
      <c r="N207" s="130"/>
      <c r="O207" s="130"/>
      <c r="P207" s="130"/>
      <c r="Q207" s="130"/>
      <c r="R207" s="130"/>
      <c r="S207" s="130"/>
      <c r="T207" s="130"/>
      <c r="U207" s="130"/>
      <c r="V207" s="130"/>
      <c r="W207" s="130"/>
      <c r="X207" s="130"/>
      <c r="Y207" s="130"/>
      <c r="Z207" s="130"/>
    </row>
    <row r="208" spans="1:26" ht="19.5" customHeight="1">
      <c r="A208" s="65">
        <v>1</v>
      </c>
      <c r="B208" s="784">
        <v>2</v>
      </c>
      <c r="C208" s="785"/>
      <c r="D208" s="785"/>
      <c r="E208" s="785"/>
      <c r="F208" s="785"/>
      <c r="G208" s="796"/>
      <c r="H208" s="68">
        <v>3</v>
      </c>
      <c r="I208" s="68">
        <v>4</v>
      </c>
      <c r="J208" s="68">
        <v>5</v>
      </c>
      <c r="K208" s="68">
        <v>6</v>
      </c>
      <c r="L208" s="68">
        <v>7</v>
      </c>
      <c r="M208" s="68">
        <v>8</v>
      </c>
      <c r="N208" s="130"/>
      <c r="O208" s="130"/>
      <c r="P208" s="130"/>
      <c r="Q208" s="130"/>
      <c r="R208" s="130"/>
      <c r="S208" s="130"/>
      <c r="T208" s="130"/>
      <c r="U208" s="130"/>
      <c r="V208" s="130"/>
      <c r="W208" s="130"/>
      <c r="X208" s="130"/>
      <c r="Y208" s="130"/>
      <c r="Z208" s="130"/>
    </row>
    <row r="209" spans="1:26" ht="31.5" customHeight="1">
      <c r="A209" s="161"/>
      <c r="B209" s="462" t="s">
        <v>177</v>
      </c>
      <c r="C209" s="801" t="s">
        <v>302</v>
      </c>
      <c r="D209" s="785"/>
      <c r="E209" s="785"/>
      <c r="F209" s="785"/>
      <c r="G209" s="796"/>
      <c r="H209" s="63"/>
      <c r="I209" s="76">
        <f>DUPAK!J210</f>
        <v>0</v>
      </c>
      <c r="J209" s="102"/>
      <c r="K209" s="181"/>
      <c r="L209" s="181"/>
      <c r="M209" s="181"/>
      <c r="N209" s="130"/>
      <c r="O209" s="130"/>
      <c r="P209" s="130"/>
      <c r="Q209" s="130"/>
      <c r="R209" s="130"/>
      <c r="S209" s="130"/>
      <c r="T209" s="130"/>
      <c r="U209" s="130"/>
      <c r="V209" s="130"/>
      <c r="W209" s="130"/>
      <c r="X209" s="130"/>
      <c r="Y209" s="130"/>
      <c r="Z209" s="130"/>
    </row>
    <row r="210" spans="1:26" ht="19.5" customHeight="1">
      <c r="A210" s="161"/>
      <c r="B210" s="70"/>
      <c r="C210" s="65">
        <v>1</v>
      </c>
      <c r="D210" s="795" t="s">
        <v>303</v>
      </c>
      <c r="E210" s="786"/>
      <c r="F210" s="786"/>
      <c r="G210" s="787"/>
      <c r="H210" s="87"/>
      <c r="I210" s="76"/>
      <c r="J210" s="124"/>
      <c r="K210" s="183"/>
      <c r="L210" s="183"/>
      <c r="M210" s="183"/>
      <c r="N210" s="130"/>
      <c r="O210" s="130"/>
      <c r="P210" s="130"/>
      <c r="Q210" s="130"/>
      <c r="R210" s="130"/>
      <c r="S210" s="130"/>
      <c r="T210" s="130"/>
      <c r="U210" s="130"/>
      <c r="V210" s="130"/>
      <c r="W210" s="130"/>
      <c r="X210" s="130"/>
      <c r="Y210" s="130"/>
      <c r="Z210" s="130"/>
    </row>
    <row r="211" spans="1:26" ht="19.5" customHeight="1">
      <c r="A211" s="161"/>
      <c r="B211" s="72"/>
      <c r="C211" s="68">
        <v>2</v>
      </c>
      <c r="D211" s="788" t="s">
        <v>304</v>
      </c>
      <c r="E211" s="785"/>
      <c r="F211" s="785"/>
      <c r="G211" s="796"/>
      <c r="H211" s="63"/>
      <c r="I211" s="76"/>
      <c r="J211" s="102"/>
      <c r="K211" s="181"/>
      <c r="L211" s="181"/>
      <c r="M211" s="181"/>
      <c r="N211" s="130"/>
      <c r="O211" s="130"/>
      <c r="P211" s="130"/>
      <c r="Q211" s="130"/>
      <c r="R211" s="130"/>
      <c r="S211" s="130"/>
      <c r="T211" s="130"/>
      <c r="U211" s="130"/>
      <c r="V211" s="130"/>
      <c r="W211" s="130"/>
      <c r="X211" s="130"/>
      <c r="Y211" s="130"/>
      <c r="Z211" s="130"/>
    </row>
    <row r="212" spans="1:26" ht="19.5" customHeight="1">
      <c r="A212" s="161"/>
      <c r="B212" s="81" t="s">
        <v>181</v>
      </c>
      <c r="C212" s="788" t="s">
        <v>305</v>
      </c>
      <c r="D212" s="785"/>
      <c r="E212" s="785"/>
      <c r="F212" s="785"/>
      <c r="G212" s="796"/>
      <c r="H212" s="63"/>
      <c r="I212" s="76">
        <f>PENUNJANG!L56</f>
        <v>57</v>
      </c>
      <c r="J212" s="102"/>
      <c r="K212" s="181"/>
      <c r="L212" s="181"/>
      <c r="M212" s="181"/>
      <c r="N212" s="130"/>
      <c r="O212" s="130"/>
      <c r="P212" s="130"/>
      <c r="Q212" s="130"/>
      <c r="R212" s="130"/>
      <c r="S212" s="130"/>
      <c r="T212" s="130"/>
      <c r="U212" s="130"/>
      <c r="V212" s="130"/>
      <c r="W212" s="130"/>
      <c r="X212" s="130"/>
      <c r="Y212" s="130"/>
      <c r="Z212" s="130"/>
    </row>
    <row r="213" spans="1:26" ht="19.5" customHeight="1">
      <c r="A213" s="161"/>
      <c r="B213" s="70"/>
      <c r="C213" s="65">
        <v>1</v>
      </c>
      <c r="D213" s="788" t="s">
        <v>306</v>
      </c>
      <c r="E213" s="785"/>
      <c r="F213" s="785"/>
      <c r="G213" s="796"/>
      <c r="H213" s="63"/>
      <c r="I213" s="76"/>
      <c r="J213" s="102"/>
      <c r="K213" s="181"/>
      <c r="L213" s="181"/>
      <c r="M213" s="181"/>
      <c r="N213" s="130"/>
      <c r="O213" s="130"/>
      <c r="P213" s="130"/>
      <c r="Q213" s="130"/>
      <c r="R213" s="130"/>
      <c r="S213" s="130"/>
      <c r="T213" s="130"/>
      <c r="U213" s="130"/>
      <c r="V213" s="130"/>
      <c r="W213" s="130"/>
      <c r="X213" s="130"/>
      <c r="Y213" s="130"/>
      <c r="Z213" s="130"/>
    </row>
    <row r="214" spans="1:26" ht="19.5" customHeight="1">
      <c r="A214" s="161"/>
      <c r="B214" s="70"/>
      <c r="C214" s="67"/>
      <c r="D214" s="76" t="s">
        <v>28</v>
      </c>
      <c r="E214" s="808" t="s">
        <v>307</v>
      </c>
      <c r="F214" s="785"/>
      <c r="G214" s="796"/>
      <c r="H214" s="63"/>
      <c r="I214" s="76"/>
      <c r="J214" s="102"/>
      <c r="K214" s="181"/>
      <c r="L214" s="181"/>
      <c r="M214" s="181"/>
      <c r="N214" s="130"/>
      <c r="O214" s="130"/>
      <c r="P214" s="130"/>
      <c r="Q214" s="130"/>
      <c r="R214" s="130"/>
      <c r="S214" s="130"/>
      <c r="T214" s="130"/>
      <c r="U214" s="130"/>
      <c r="V214" s="130"/>
      <c r="W214" s="130"/>
      <c r="X214" s="130"/>
      <c r="Y214" s="130"/>
      <c r="Z214" s="130"/>
    </row>
    <row r="215" spans="1:26" ht="19.5" customHeight="1">
      <c r="A215" s="161"/>
      <c r="B215" s="70"/>
      <c r="C215" s="71"/>
      <c r="D215" s="76" t="s">
        <v>31</v>
      </c>
      <c r="E215" s="808" t="s">
        <v>293</v>
      </c>
      <c r="F215" s="785"/>
      <c r="G215" s="796"/>
      <c r="H215" s="63"/>
      <c r="I215" s="76"/>
      <c r="J215" s="102"/>
      <c r="K215" s="181"/>
      <c r="L215" s="181"/>
      <c r="M215" s="181"/>
      <c r="N215" s="130"/>
      <c r="O215" s="130"/>
      <c r="P215" s="130"/>
      <c r="Q215" s="130"/>
      <c r="R215" s="130"/>
      <c r="S215" s="130"/>
      <c r="T215" s="130"/>
      <c r="U215" s="130"/>
      <c r="V215" s="130"/>
      <c r="W215" s="130"/>
      <c r="X215" s="130"/>
      <c r="Y215" s="130"/>
      <c r="Z215" s="130"/>
    </row>
    <row r="216" spans="1:26" ht="19.5" customHeight="1">
      <c r="A216" s="481"/>
      <c r="B216" s="70"/>
      <c r="C216" s="65">
        <v>2</v>
      </c>
      <c r="D216" s="788" t="s">
        <v>308</v>
      </c>
      <c r="E216" s="785"/>
      <c r="F216" s="785"/>
      <c r="G216" s="796"/>
      <c r="H216" s="63"/>
      <c r="I216" s="76"/>
      <c r="J216" s="102"/>
      <c r="K216" s="181"/>
      <c r="L216" s="181"/>
      <c r="M216" s="181"/>
      <c r="N216" s="130"/>
      <c r="O216" s="130"/>
      <c r="P216" s="130"/>
      <c r="Q216" s="130"/>
      <c r="R216" s="130"/>
      <c r="S216" s="130"/>
      <c r="T216" s="130"/>
      <c r="U216" s="130"/>
      <c r="V216" s="130"/>
      <c r="W216" s="130"/>
      <c r="X216" s="130"/>
      <c r="Y216" s="130"/>
      <c r="Z216" s="130"/>
    </row>
    <row r="217" spans="1:26" ht="19.5" customHeight="1">
      <c r="A217" s="481"/>
      <c r="B217" s="70"/>
      <c r="C217" s="67"/>
      <c r="D217" s="76" t="s">
        <v>28</v>
      </c>
      <c r="E217" s="808" t="s">
        <v>307</v>
      </c>
      <c r="F217" s="785"/>
      <c r="G217" s="796"/>
      <c r="H217" s="63"/>
      <c r="I217" s="76"/>
      <c r="J217" s="102"/>
      <c r="K217" s="181"/>
      <c r="L217" s="181"/>
      <c r="M217" s="181"/>
      <c r="N217" s="130"/>
      <c r="O217" s="130"/>
      <c r="P217" s="130"/>
      <c r="Q217" s="130"/>
      <c r="R217" s="130"/>
      <c r="S217" s="130"/>
      <c r="T217" s="130"/>
      <c r="U217" s="130"/>
      <c r="V217" s="130"/>
      <c r="W217" s="130"/>
      <c r="X217" s="130"/>
      <c r="Y217" s="130"/>
      <c r="Z217" s="130"/>
    </row>
    <row r="218" spans="1:26" ht="19.5" customHeight="1">
      <c r="A218" s="481"/>
      <c r="B218" s="72"/>
      <c r="C218" s="71"/>
      <c r="D218" s="76" t="s">
        <v>31</v>
      </c>
      <c r="E218" s="487" t="s">
        <v>293</v>
      </c>
      <c r="F218" s="487"/>
      <c r="G218" s="181"/>
      <c r="H218" s="63"/>
      <c r="I218" s="76"/>
      <c r="J218" s="102"/>
      <c r="K218" s="181"/>
      <c r="L218" s="181"/>
      <c r="M218" s="181"/>
      <c r="N218" s="130"/>
      <c r="O218" s="130"/>
      <c r="P218" s="130"/>
      <c r="Q218" s="130"/>
      <c r="R218" s="130"/>
      <c r="S218" s="130"/>
      <c r="T218" s="130"/>
      <c r="U218" s="130"/>
      <c r="V218" s="130"/>
      <c r="W218" s="130"/>
      <c r="X218" s="130"/>
      <c r="Y218" s="130"/>
      <c r="Z218" s="130"/>
    </row>
    <row r="219" spans="1:26" ht="19.5" customHeight="1">
      <c r="A219" s="161"/>
      <c r="B219" s="67" t="s">
        <v>184</v>
      </c>
      <c r="C219" s="788" t="s">
        <v>309</v>
      </c>
      <c r="D219" s="785"/>
      <c r="E219" s="785"/>
      <c r="F219" s="785"/>
      <c r="G219" s="796"/>
      <c r="H219" s="63"/>
      <c r="I219" s="76">
        <f>PENUNJANG!L96</f>
        <v>0</v>
      </c>
      <c r="J219" s="102"/>
      <c r="K219" s="181"/>
      <c r="L219" s="181"/>
      <c r="M219" s="181"/>
      <c r="N219" s="130"/>
      <c r="O219" s="130"/>
      <c r="P219" s="130"/>
      <c r="Q219" s="130"/>
      <c r="R219" s="130"/>
      <c r="S219" s="130"/>
      <c r="T219" s="130"/>
      <c r="U219" s="130"/>
      <c r="V219" s="130"/>
      <c r="W219" s="130"/>
      <c r="X219" s="130"/>
      <c r="Y219" s="130"/>
      <c r="Z219" s="130"/>
    </row>
    <row r="220" spans="1:26" ht="19.5" customHeight="1">
      <c r="A220" s="161"/>
      <c r="B220" s="67"/>
      <c r="C220" s="205">
        <v>1</v>
      </c>
      <c r="D220" s="801" t="s">
        <v>310</v>
      </c>
      <c r="E220" s="785"/>
      <c r="F220" s="785"/>
      <c r="G220" s="796"/>
      <c r="H220" s="63"/>
      <c r="I220" s="76"/>
      <c r="J220" s="102"/>
      <c r="K220" s="181"/>
      <c r="L220" s="181"/>
      <c r="M220" s="181"/>
      <c r="N220" s="130"/>
      <c r="O220" s="130"/>
      <c r="P220" s="130"/>
      <c r="Q220" s="130"/>
      <c r="R220" s="130"/>
      <c r="S220" s="130"/>
      <c r="T220" s="130"/>
      <c r="U220" s="130"/>
      <c r="V220" s="130"/>
      <c r="W220" s="130"/>
      <c r="X220" s="130"/>
      <c r="Y220" s="130"/>
      <c r="Z220" s="130"/>
    </row>
    <row r="221" spans="1:26" ht="19.5" customHeight="1">
      <c r="A221" s="161"/>
      <c r="B221" s="70"/>
      <c r="C221" s="67"/>
      <c r="D221" s="76" t="s">
        <v>296</v>
      </c>
      <c r="E221" s="788" t="s">
        <v>311</v>
      </c>
      <c r="F221" s="785"/>
      <c r="G221" s="796"/>
      <c r="H221" s="63"/>
      <c r="I221" s="76"/>
      <c r="J221" s="102"/>
      <c r="K221" s="181"/>
      <c r="L221" s="181"/>
      <c r="M221" s="181"/>
      <c r="N221" s="130"/>
      <c r="O221" s="130"/>
      <c r="P221" s="130"/>
      <c r="Q221" s="130"/>
      <c r="R221" s="130"/>
      <c r="S221" s="130"/>
      <c r="T221" s="130"/>
      <c r="U221" s="130"/>
      <c r="V221" s="130"/>
      <c r="W221" s="130"/>
      <c r="X221" s="130"/>
      <c r="Y221" s="130"/>
      <c r="Z221" s="130"/>
    </row>
    <row r="222" spans="1:26" ht="19.5" customHeight="1">
      <c r="A222" s="161"/>
      <c r="B222" s="67"/>
      <c r="C222" s="67"/>
      <c r="D222" s="76" t="s">
        <v>275</v>
      </c>
      <c r="E222" s="788" t="s">
        <v>312</v>
      </c>
      <c r="F222" s="785"/>
      <c r="G222" s="796"/>
      <c r="H222" s="63"/>
      <c r="I222" s="76"/>
      <c r="J222" s="102"/>
      <c r="K222" s="181"/>
      <c r="L222" s="181"/>
      <c r="M222" s="181"/>
      <c r="N222" s="130"/>
      <c r="O222" s="130"/>
      <c r="P222" s="130"/>
      <c r="Q222" s="130"/>
      <c r="R222" s="130"/>
      <c r="S222" s="130"/>
      <c r="T222" s="130"/>
      <c r="U222" s="130"/>
      <c r="V222" s="130"/>
      <c r="W222" s="130"/>
      <c r="X222" s="130"/>
      <c r="Y222" s="130"/>
      <c r="Z222" s="130"/>
    </row>
    <row r="223" spans="1:26" ht="19.5" customHeight="1">
      <c r="A223" s="161"/>
      <c r="B223" s="67"/>
      <c r="C223" s="71"/>
      <c r="D223" s="76" t="s">
        <v>299</v>
      </c>
      <c r="E223" s="788" t="s">
        <v>313</v>
      </c>
      <c r="F223" s="785"/>
      <c r="G223" s="796"/>
      <c r="H223" s="63"/>
      <c r="I223" s="76"/>
      <c r="J223" s="102"/>
      <c r="K223" s="181"/>
      <c r="L223" s="181"/>
      <c r="M223" s="181"/>
      <c r="N223" s="130"/>
      <c r="O223" s="130"/>
      <c r="P223" s="130"/>
      <c r="Q223" s="130"/>
      <c r="R223" s="130"/>
      <c r="S223" s="130"/>
      <c r="T223" s="130"/>
      <c r="U223" s="130"/>
      <c r="V223" s="130"/>
      <c r="W223" s="130"/>
      <c r="X223" s="130"/>
      <c r="Y223" s="130"/>
      <c r="Z223" s="130"/>
    </row>
    <row r="224" spans="1:26" ht="19.5" customHeight="1">
      <c r="A224" s="161"/>
      <c r="B224" s="67"/>
      <c r="C224" s="65">
        <v>2</v>
      </c>
      <c r="D224" s="788" t="s">
        <v>314</v>
      </c>
      <c r="E224" s="785"/>
      <c r="F224" s="785"/>
      <c r="G224" s="796"/>
      <c r="H224" s="63"/>
      <c r="I224" s="76"/>
      <c r="J224" s="102"/>
      <c r="K224" s="181"/>
      <c r="L224" s="181"/>
      <c r="M224" s="181"/>
      <c r="N224" s="130"/>
      <c r="O224" s="130"/>
      <c r="P224" s="130"/>
      <c r="Q224" s="130"/>
      <c r="R224" s="130"/>
      <c r="S224" s="130"/>
      <c r="T224" s="130"/>
      <c r="U224" s="130"/>
      <c r="V224" s="130"/>
      <c r="W224" s="130"/>
      <c r="X224" s="130"/>
      <c r="Y224" s="130"/>
      <c r="Z224" s="130"/>
    </row>
    <row r="225" spans="1:26" ht="19.5" customHeight="1">
      <c r="A225" s="161"/>
      <c r="B225" s="67"/>
      <c r="C225" s="67"/>
      <c r="D225" s="68" t="s">
        <v>28</v>
      </c>
      <c r="E225" s="808" t="s">
        <v>263</v>
      </c>
      <c r="F225" s="785"/>
      <c r="G225" s="796"/>
      <c r="H225" s="63"/>
      <c r="I225" s="76"/>
      <c r="J225" s="102"/>
      <c r="K225" s="181"/>
      <c r="L225" s="181"/>
      <c r="M225" s="181"/>
      <c r="N225" s="130"/>
      <c r="O225" s="130"/>
      <c r="P225" s="130"/>
      <c r="Q225" s="130"/>
      <c r="R225" s="130"/>
      <c r="S225" s="130"/>
      <c r="T225" s="130"/>
      <c r="U225" s="130"/>
      <c r="V225" s="130"/>
      <c r="W225" s="130"/>
      <c r="X225" s="130"/>
      <c r="Y225" s="130"/>
      <c r="Z225" s="130"/>
    </row>
    <row r="226" spans="1:26" ht="19.5" customHeight="1">
      <c r="A226" s="161"/>
      <c r="B226" s="67"/>
      <c r="C226" s="67"/>
      <c r="D226" s="68" t="s">
        <v>275</v>
      </c>
      <c r="E226" s="808" t="s">
        <v>264</v>
      </c>
      <c r="F226" s="785"/>
      <c r="G226" s="796"/>
      <c r="H226" s="63"/>
      <c r="I226" s="76"/>
      <c r="J226" s="102"/>
      <c r="K226" s="181"/>
      <c r="L226" s="181"/>
      <c r="M226" s="181"/>
      <c r="N226" s="130"/>
      <c r="O226" s="130"/>
      <c r="P226" s="130"/>
      <c r="Q226" s="130"/>
      <c r="R226" s="130"/>
      <c r="S226" s="130"/>
      <c r="T226" s="130"/>
      <c r="U226" s="130"/>
      <c r="V226" s="130"/>
      <c r="W226" s="130"/>
      <c r="X226" s="130"/>
      <c r="Y226" s="130"/>
      <c r="Z226" s="130"/>
    </row>
    <row r="227" spans="1:26" ht="19.5" customHeight="1">
      <c r="A227" s="161"/>
      <c r="B227" s="71"/>
      <c r="C227" s="71"/>
      <c r="D227" s="68" t="s">
        <v>299</v>
      </c>
      <c r="E227" s="808" t="s">
        <v>315</v>
      </c>
      <c r="F227" s="785"/>
      <c r="G227" s="796"/>
      <c r="H227" s="63"/>
      <c r="I227" s="76"/>
      <c r="J227" s="102"/>
      <c r="K227" s="181"/>
      <c r="L227" s="181"/>
      <c r="M227" s="181"/>
      <c r="N227" s="130"/>
      <c r="O227" s="130"/>
      <c r="P227" s="130"/>
      <c r="Q227" s="130"/>
      <c r="R227" s="130"/>
      <c r="S227" s="130"/>
      <c r="T227" s="130"/>
      <c r="U227" s="130"/>
      <c r="V227" s="130"/>
      <c r="W227" s="130"/>
      <c r="X227" s="130"/>
      <c r="Y227" s="130"/>
      <c r="Z227" s="130"/>
    </row>
    <row r="228" spans="1:26" ht="35.25" customHeight="1">
      <c r="A228" s="161"/>
      <c r="B228" s="462" t="s">
        <v>187</v>
      </c>
      <c r="C228" s="801" t="s">
        <v>316</v>
      </c>
      <c r="D228" s="785"/>
      <c r="E228" s="785"/>
      <c r="F228" s="785"/>
      <c r="G228" s="796"/>
      <c r="H228" s="135"/>
      <c r="I228" s="76">
        <f>PENUNJANG!L105</f>
        <v>0</v>
      </c>
      <c r="J228" s="102"/>
      <c r="K228" s="181"/>
      <c r="L228" s="181"/>
      <c r="M228" s="181"/>
      <c r="N228" s="130"/>
      <c r="O228" s="130"/>
      <c r="P228" s="130"/>
      <c r="Q228" s="130"/>
      <c r="R228" s="130"/>
      <c r="S228" s="130"/>
      <c r="T228" s="130"/>
      <c r="U228" s="130"/>
      <c r="V228" s="130"/>
      <c r="W228" s="130"/>
      <c r="X228" s="130"/>
      <c r="Y228" s="130"/>
      <c r="Z228" s="130"/>
    </row>
    <row r="229" spans="1:26" ht="19.5" customHeight="1">
      <c r="A229" s="161"/>
      <c r="B229" s="70"/>
      <c r="C229" s="68">
        <v>1</v>
      </c>
      <c r="D229" s="788" t="s">
        <v>317</v>
      </c>
      <c r="E229" s="785"/>
      <c r="F229" s="785"/>
      <c r="G229" s="796"/>
      <c r="H229" s="135"/>
      <c r="I229" s="76"/>
      <c r="J229" s="102"/>
      <c r="K229" s="181"/>
      <c r="L229" s="181"/>
      <c r="M229" s="181"/>
      <c r="N229" s="130"/>
      <c r="O229" s="130"/>
      <c r="P229" s="130"/>
      <c r="Q229" s="130"/>
      <c r="R229" s="130"/>
      <c r="S229" s="130"/>
      <c r="T229" s="130"/>
      <c r="U229" s="130"/>
      <c r="V229" s="130"/>
      <c r="W229" s="130"/>
      <c r="X229" s="130"/>
      <c r="Y229" s="130"/>
      <c r="Z229" s="130"/>
    </row>
    <row r="230" spans="1:26" ht="19.5" customHeight="1">
      <c r="A230" s="161"/>
      <c r="B230" s="70"/>
      <c r="C230" s="68">
        <v>2</v>
      </c>
      <c r="D230" s="788" t="s">
        <v>318</v>
      </c>
      <c r="E230" s="785"/>
      <c r="F230" s="785"/>
      <c r="G230" s="796"/>
      <c r="H230" s="63"/>
      <c r="I230" s="76"/>
      <c r="J230" s="102"/>
      <c r="K230" s="181"/>
      <c r="L230" s="181"/>
      <c r="M230" s="181"/>
      <c r="N230" s="130"/>
      <c r="O230" s="130"/>
      <c r="P230" s="130"/>
      <c r="Q230" s="130"/>
      <c r="R230" s="130"/>
      <c r="S230" s="130"/>
      <c r="T230" s="130"/>
      <c r="U230" s="130"/>
      <c r="V230" s="130"/>
      <c r="W230" s="130"/>
      <c r="X230" s="130"/>
      <c r="Y230" s="130"/>
      <c r="Z230" s="130"/>
    </row>
    <row r="231" spans="1:26" ht="19.5" customHeight="1">
      <c r="A231" s="161"/>
      <c r="B231" s="71"/>
      <c r="C231" s="68">
        <v>3</v>
      </c>
      <c r="D231" s="788" t="s">
        <v>319</v>
      </c>
      <c r="E231" s="785"/>
      <c r="F231" s="785"/>
      <c r="G231" s="796"/>
      <c r="H231" s="63"/>
      <c r="I231" s="76"/>
      <c r="J231" s="102"/>
      <c r="K231" s="181"/>
      <c r="L231" s="181"/>
      <c r="M231" s="181"/>
      <c r="N231" s="130"/>
      <c r="O231" s="130"/>
      <c r="P231" s="130"/>
      <c r="Q231" s="130"/>
      <c r="R231" s="130"/>
      <c r="S231" s="130"/>
      <c r="T231" s="130"/>
      <c r="U231" s="130"/>
      <c r="V231" s="130"/>
      <c r="W231" s="130"/>
      <c r="X231" s="130"/>
      <c r="Y231" s="130"/>
      <c r="Z231" s="130"/>
    </row>
    <row r="232" spans="1:26" ht="19.5" customHeight="1">
      <c r="A232" s="161"/>
      <c r="B232" s="65" t="s">
        <v>151</v>
      </c>
      <c r="C232" s="788" t="s">
        <v>320</v>
      </c>
      <c r="D232" s="785"/>
      <c r="E232" s="785"/>
      <c r="F232" s="785"/>
      <c r="G232" s="796"/>
      <c r="H232" s="63"/>
      <c r="I232" s="76">
        <f>PENUNJANG!L109</f>
        <v>0</v>
      </c>
      <c r="J232" s="102"/>
      <c r="K232" s="181"/>
      <c r="L232" s="181"/>
      <c r="M232" s="181"/>
      <c r="N232" s="130"/>
      <c r="O232" s="130"/>
      <c r="P232" s="130"/>
      <c r="Q232" s="130"/>
      <c r="R232" s="130"/>
      <c r="S232" s="130"/>
      <c r="T232" s="130"/>
      <c r="U232" s="130"/>
      <c r="V232" s="130"/>
      <c r="W232" s="130"/>
      <c r="X232" s="130"/>
      <c r="Y232" s="130"/>
      <c r="Z232" s="130"/>
    </row>
    <row r="233" spans="1:26" ht="19.5" customHeight="1">
      <c r="A233" s="161"/>
      <c r="B233" s="67"/>
      <c r="C233" s="68">
        <v>1</v>
      </c>
      <c r="D233" s="103" t="s">
        <v>263</v>
      </c>
      <c r="E233" s="103"/>
      <c r="F233" s="103"/>
      <c r="G233" s="103"/>
      <c r="H233" s="63"/>
      <c r="I233" s="76"/>
      <c r="J233" s="102"/>
      <c r="K233" s="181"/>
      <c r="L233" s="181"/>
      <c r="M233" s="181"/>
      <c r="N233" s="130"/>
      <c r="O233" s="130"/>
      <c r="P233" s="130"/>
      <c r="Q233" s="130"/>
      <c r="R233" s="130"/>
      <c r="S233" s="130"/>
      <c r="T233" s="130"/>
      <c r="U233" s="130"/>
      <c r="V233" s="130"/>
      <c r="W233" s="130"/>
      <c r="X233" s="130"/>
      <c r="Y233" s="130"/>
      <c r="Z233" s="130"/>
    </row>
    <row r="234" spans="1:26" ht="19.5" customHeight="1">
      <c r="A234" s="161"/>
      <c r="B234" s="67"/>
      <c r="C234" s="68">
        <v>2</v>
      </c>
      <c r="D234" s="103" t="s">
        <v>264</v>
      </c>
      <c r="E234" s="103"/>
      <c r="F234" s="103"/>
      <c r="G234" s="181"/>
      <c r="H234" s="63"/>
      <c r="I234" s="76"/>
      <c r="J234" s="102"/>
      <c r="K234" s="181"/>
      <c r="L234" s="181"/>
      <c r="M234" s="181"/>
      <c r="N234" s="130"/>
      <c r="O234" s="130"/>
      <c r="P234" s="130"/>
      <c r="Q234" s="130"/>
      <c r="R234" s="130"/>
      <c r="S234" s="130"/>
      <c r="T234" s="130"/>
      <c r="U234" s="130"/>
      <c r="V234" s="130"/>
      <c r="W234" s="130"/>
      <c r="X234" s="130"/>
      <c r="Y234" s="130"/>
      <c r="Z234" s="130"/>
    </row>
    <row r="235" spans="1:26" ht="19.5" customHeight="1">
      <c r="A235" s="161"/>
      <c r="B235" s="71"/>
      <c r="C235" s="68">
        <v>3</v>
      </c>
      <c r="D235" s="103" t="s">
        <v>321</v>
      </c>
      <c r="E235" s="103"/>
      <c r="F235" s="103"/>
      <c r="G235" s="181"/>
      <c r="H235" s="63"/>
      <c r="I235" s="76"/>
      <c r="J235" s="102"/>
      <c r="K235" s="181"/>
      <c r="L235" s="181"/>
      <c r="M235" s="181"/>
      <c r="N235" s="130"/>
      <c r="O235" s="130"/>
      <c r="P235" s="130"/>
      <c r="Q235" s="130"/>
      <c r="R235" s="130"/>
      <c r="S235" s="130"/>
      <c r="T235" s="130"/>
      <c r="U235" s="130"/>
      <c r="V235" s="130"/>
      <c r="W235" s="130"/>
      <c r="X235" s="130"/>
      <c r="Y235" s="130"/>
      <c r="Z235" s="130"/>
    </row>
    <row r="236" spans="1:26" ht="19.5" customHeight="1">
      <c r="A236" s="75"/>
      <c r="B236" s="65" t="s">
        <v>193</v>
      </c>
      <c r="C236" s="788" t="s">
        <v>322</v>
      </c>
      <c r="D236" s="785"/>
      <c r="E236" s="785"/>
      <c r="F236" s="785"/>
      <c r="G236" s="796"/>
      <c r="H236" s="80"/>
      <c r="I236" s="76">
        <f>PENUNJANG!L113</f>
        <v>0</v>
      </c>
      <c r="J236" s="68"/>
      <c r="K236" s="68"/>
      <c r="L236" s="68"/>
      <c r="M236" s="68"/>
      <c r="N236" s="130"/>
      <c r="O236" s="130"/>
      <c r="P236" s="130"/>
      <c r="Q236" s="130"/>
      <c r="R236" s="130"/>
      <c r="S236" s="130"/>
      <c r="T236" s="130"/>
      <c r="U236" s="130"/>
      <c r="V236" s="130"/>
      <c r="W236" s="130"/>
      <c r="X236" s="130"/>
      <c r="Y236" s="130"/>
      <c r="Z236" s="130"/>
    </row>
    <row r="237" spans="1:26" ht="32.25" customHeight="1">
      <c r="A237" s="75"/>
      <c r="B237" s="71"/>
      <c r="C237" s="137"/>
      <c r="D237" s="788" t="s">
        <v>323</v>
      </c>
      <c r="E237" s="785"/>
      <c r="F237" s="785"/>
      <c r="G237" s="796"/>
      <c r="H237" s="74"/>
      <c r="I237" s="76"/>
      <c r="J237" s="68"/>
      <c r="K237" s="68"/>
      <c r="L237" s="68"/>
      <c r="M237" s="68"/>
      <c r="N237" s="130"/>
      <c r="O237" s="130"/>
      <c r="P237" s="130"/>
      <c r="Q237" s="130"/>
      <c r="R237" s="130"/>
      <c r="S237" s="130"/>
      <c r="T237" s="130"/>
      <c r="U237" s="130"/>
      <c r="V237" s="130"/>
      <c r="W237" s="130"/>
      <c r="X237" s="130"/>
      <c r="Y237" s="130"/>
      <c r="Z237" s="130"/>
    </row>
    <row r="238" spans="1:26" ht="19.5" customHeight="1">
      <c r="A238" s="75"/>
      <c r="B238" s="501" t="s">
        <v>203</v>
      </c>
      <c r="C238" s="827" t="str">
        <f>PENUNJANG!C115</f>
        <v>Menjadi Asesor</v>
      </c>
      <c r="D238" s="785"/>
      <c r="E238" s="785"/>
      <c r="F238" s="785"/>
      <c r="G238" s="796"/>
      <c r="H238" s="502"/>
      <c r="I238" s="266">
        <f>PENUNJANG!L115</f>
        <v>0</v>
      </c>
      <c r="J238" s="269"/>
      <c r="K238" s="269"/>
      <c r="L238" s="269"/>
      <c r="M238" s="269"/>
      <c r="N238" s="130"/>
      <c r="O238" s="130"/>
      <c r="P238" s="130"/>
      <c r="Q238" s="130"/>
      <c r="R238" s="130"/>
      <c r="S238" s="130"/>
      <c r="T238" s="130"/>
      <c r="U238" s="130"/>
      <c r="V238" s="130"/>
      <c r="W238" s="130"/>
      <c r="X238" s="130"/>
      <c r="Y238" s="130"/>
      <c r="Z238" s="130"/>
    </row>
    <row r="239" spans="1:26" ht="32.25" customHeight="1">
      <c r="A239" s="75"/>
      <c r="B239" s="503"/>
      <c r="C239" s="504"/>
      <c r="D239" s="827" t="str">
        <f>PENUNJANG!D116</f>
        <v>Menjadi Asesor kegiatan seperti PAK, BKD, Hibah Penelitian dan Pengabdian (tiap kegiatan)</v>
      </c>
      <c r="E239" s="785"/>
      <c r="F239" s="785"/>
      <c r="G239" s="796"/>
      <c r="H239" s="505"/>
      <c r="I239" s="266"/>
      <c r="J239" s="269"/>
      <c r="K239" s="269"/>
      <c r="L239" s="269"/>
      <c r="M239" s="269"/>
      <c r="N239" s="130"/>
      <c r="O239" s="130"/>
      <c r="P239" s="130"/>
      <c r="Q239" s="130"/>
      <c r="R239" s="130"/>
      <c r="S239" s="130"/>
      <c r="T239" s="130"/>
      <c r="U239" s="130"/>
      <c r="V239" s="130"/>
      <c r="W239" s="130"/>
      <c r="X239" s="130"/>
      <c r="Y239" s="130"/>
      <c r="Z239" s="130"/>
    </row>
    <row r="240" spans="1:26" ht="24.75" customHeight="1">
      <c r="A240" s="71"/>
      <c r="B240" s="810" t="s">
        <v>324</v>
      </c>
      <c r="C240" s="785"/>
      <c r="D240" s="785"/>
      <c r="E240" s="785"/>
      <c r="F240" s="785"/>
      <c r="G240" s="796"/>
      <c r="H240" s="506">
        <f t="shared" ref="H240:J240" si="1">H182</f>
        <v>30.5</v>
      </c>
      <c r="I240" s="506">
        <f t="shared" si="1"/>
        <v>65</v>
      </c>
      <c r="J240" s="506">
        <f t="shared" si="1"/>
        <v>95.5</v>
      </c>
      <c r="K240" s="60"/>
      <c r="L240" s="60"/>
      <c r="M240" s="60"/>
      <c r="N240" s="55"/>
      <c r="O240" s="55"/>
      <c r="P240" s="55"/>
      <c r="Q240" s="55"/>
      <c r="R240" s="55"/>
      <c r="S240" s="55"/>
      <c r="T240" s="55"/>
      <c r="U240" s="55"/>
      <c r="V240" s="55"/>
      <c r="W240" s="55"/>
      <c r="X240" s="55"/>
      <c r="Y240" s="55"/>
      <c r="Z240" s="55"/>
    </row>
    <row r="241" spans="1:26" ht="24.75" customHeight="1">
      <c r="A241" s="91"/>
      <c r="B241" s="54"/>
      <c r="C241" s="54"/>
      <c r="D241" s="54"/>
      <c r="E241" s="54"/>
      <c r="F241" s="54"/>
      <c r="G241" s="54"/>
      <c r="H241" s="91"/>
      <c r="I241" s="91"/>
      <c r="J241" s="91"/>
      <c r="K241" s="91"/>
      <c r="L241" s="91"/>
      <c r="M241" s="91"/>
      <c r="N241" s="55"/>
      <c r="O241" s="55"/>
      <c r="P241" s="55"/>
      <c r="Q241" s="55"/>
      <c r="R241" s="55"/>
      <c r="S241" s="55"/>
      <c r="T241" s="55"/>
      <c r="U241" s="55"/>
      <c r="V241" s="55"/>
      <c r="W241" s="55"/>
      <c r="X241" s="55"/>
      <c r="Y241" s="55"/>
      <c r="Z241" s="55"/>
    </row>
    <row r="242" spans="1:26" ht="15.75" customHeight="1">
      <c r="A242" s="507"/>
      <c r="B242" s="508"/>
      <c r="C242" s="509"/>
      <c r="D242" s="509"/>
      <c r="E242" s="509"/>
      <c r="F242" s="509"/>
      <c r="G242" s="509"/>
      <c r="H242" s="510"/>
      <c r="I242" s="535"/>
      <c r="J242" s="536"/>
      <c r="K242" s="537"/>
      <c r="L242" s="537"/>
      <c r="M242" s="537"/>
      <c r="N242" s="130"/>
      <c r="O242" s="130"/>
      <c r="P242" s="130"/>
      <c r="Q242" s="130"/>
      <c r="R242" s="130"/>
      <c r="S242" s="130"/>
      <c r="T242" s="130"/>
      <c r="U242" s="130"/>
      <c r="V242" s="130"/>
      <c r="W242" s="130"/>
      <c r="X242" s="130"/>
      <c r="Y242" s="130"/>
      <c r="Z242" s="130"/>
    </row>
    <row r="243" spans="1:26" ht="36.75" customHeight="1">
      <c r="A243" s="511" t="s">
        <v>95</v>
      </c>
      <c r="B243" s="512" t="s">
        <v>325</v>
      </c>
      <c r="C243" s="513"/>
      <c r="D243" s="514"/>
      <c r="E243" s="514"/>
      <c r="F243" s="514"/>
      <c r="G243" s="515"/>
      <c r="H243" s="515"/>
      <c r="I243" s="136"/>
      <c r="J243" s="455"/>
      <c r="K243" s="136"/>
      <c r="L243" s="136"/>
      <c r="M243" s="133"/>
      <c r="N243" s="55"/>
      <c r="O243" s="55"/>
      <c r="P243" s="130"/>
      <c r="Q243" s="130"/>
      <c r="R243" s="130"/>
      <c r="S243" s="130"/>
      <c r="T243" s="130"/>
      <c r="U243" s="130"/>
      <c r="V243" s="130"/>
      <c r="W243" s="130"/>
      <c r="X243" s="130"/>
      <c r="Y243" s="130"/>
      <c r="Z243" s="130"/>
    </row>
    <row r="244" spans="1:26" ht="33" customHeight="1">
      <c r="A244" s="516"/>
      <c r="B244" s="517" t="s">
        <v>127</v>
      </c>
      <c r="C244" s="813" t="s">
        <v>326</v>
      </c>
      <c r="D244" s="727"/>
      <c r="E244" s="727"/>
      <c r="F244" s="727"/>
      <c r="G244" s="814"/>
      <c r="H244" s="518"/>
      <c r="I244" s="56"/>
      <c r="J244" s="538"/>
      <c r="K244" s="538"/>
      <c r="L244" s="538"/>
      <c r="M244" s="539"/>
      <c r="N244" s="538"/>
      <c r="O244" s="151"/>
      <c r="P244" s="130"/>
      <c r="Q244" s="130"/>
      <c r="R244" s="130"/>
      <c r="S244" s="130"/>
      <c r="T244" s="130"/>
      <c r="U244" s="130"/>
      <c r="V244" s="130"/>
      <c r="W244" s="130"/>
      <c r="X244" s="130"/>
      <c r="Y244" s="130"/>
      <c r="Z244" s="130"/>
    </row>
    <row r="245" spans="1:26" ht="21" customHeight="1">
      <c r="A245" s="516"/>
      <c r="B245" s="519" t="s">
        <v>129</v>
      </c>
      <c r="C245" s="815" t="s">
        <v>327</v>
      </c>
      <c r="D245" s="727"/>
      <c r="E245" s="727"/>
      <c r="F245" s="727"/>
      <c r="G245" s="814"/>
      <c r="H245" s="520"/>
      <c r="I245" s="520"/>
      <c r="J245" s="453"/>
      <c r="K245" s="151"/>
      <c r="L245" s="151"/>
      <c r="M245" s="540"/>
      <c r="N245" s="151"/>
      <c r="O245" s="151"/>
      <c r="P245" s="130"/>
      <c r="Q245" s="130"/>
      <c r="R245" s="130"/>
      <c r="S245" s="130"/>
      <c r="T245" s="130"/>
      <c r="U245" s="130"/>
      <c r="V245" s="130"/>
      <c r="W245" s="130"/>
      <c r="X245" s="130"/>
      <c r="Y245" s="130"/>
      <c r="Z245" s="130"/>
    </row>
    <row r="246" spans="1:26" ht="34.5" customHeight="1">
      <c r="A246" s="516"/>
      <c r="B246" s="517" t="s">
        <v>131</v>
      </c>
      <c r="C246" s="813" t="s">
        <v>328</v>
      </c>
      <c r="D246" s="727"/>
      <c r="E246" s="727"/>
      <c r="F246" s="727"/>
      <c r="G246" s="814"/>
      <c r="H246" s="520"/>
      <c r="I246" s="520"/>
      <c r="J246" s="453"/>
      <c r="K246" s="151"/>
      <c r="L246" s="151"/>
      <c r="M246" s="540"/>
      <c r="N246" s="151"/>
      <c r="O246" s="151"/>
      <c r="P246" s="130"/>
      <c r="Q246" s="130"/>
      <c r="R246" s="130"/>
      <c r="S246" s="130"/>
      <c r="T246" s="130"/>
      <c r="U246" s="130"/>
      <c r="V246" s="130"/>
      <c r="W246" s="130"/>
      <c r="X246" s="130"/>
      <c r="Y246" s="130"/>
      <c r="Z246" s="130"/>
    </row>
    <row r="247" spans="1:26" ht="21" customHeight="1">
      <c r="A247" s="516"/>
      <c r="B247" s="519" t="s">
        <v>133</v>
      </c>
      <c r="C247" s="55" t="s">
        <v>329</v>
      </c>
      <c r="D247" s="521"/>
      <c r="E247" s="521"/>
      <c r="F247" s="521"/>
      <c r="G247" s="522"/>
      <c r="H247" s="523"/>
      <c r="I247" s="55"/>
      <c r="J247" s="453"/>
      <c r="K247" s="151"/>
      <c r="L247" s="151"/>
      <c r="M247" s="540"/>
      <c r="N247" s="151"/>
      <c r="O247" s="151"/>
      <c r="P247" s="130"/>
      <c r="Q247" s="130"/>
      <c r="R247" s="130"/>
      <c r="S247" s="130"/>
      <c r="T247" s="130"/>
      <c r="U247" s="130"/>
      <c r="V247" s="130"/>
      <c r="W247" s="130"/>
      <c r="X247" s="130"/>
      <c r="Y247" s="130"/>
      <c r="Z247" s="130"/>
    </row>
    <row r="248" spans="1:26" ht="19.5" customHeight="1">
      <c r="A248" s="516"/>
      <c r="B248" s="517"/>
      <c r="C248" s="130"/>
      <c r="D248" s="524"/>
      <c r="E248" s="524"/>
      <c r="F248" s="524"/>
      <c r="G248" s="520"/>
      <c r="H248" s="525"/>
      <c r="I248" s="781" t="s">
        <v>330</v>
      </c>
      <c r="J248" s="816"/>
      <c r="K248" s="816"/>
      <c r="L248" s="816"/>
      <c r="M248" s="541"/>
      <c r="N248" s="130"/>
      <c r="O248" s="151"/>
      <c r="P248" s="130"/>
      <c r="Q248" s="130"/>
      <c r="R248" s="130"/>
      <c r="S248" s="130"/>
      <c r="T248" s="130"/>
      <c r="U248" s="130"/>
      <c r="V248" s="130"/>
      <c r="W248" s="130"/>
      <c r="X248" s="130"/>
      <c r="Y248" s="130"/>
      <c r="Z248" s="130"/>
    </row>
    <row r="249" spans="1:26" ht="19.5" customHeight="1">
      <c r="A249" s="516"/>
      <c r="B249" s="517"/>
      <c r="C249" s="130"/>
      <c r="D249" s="524"/>
      <c r="E249" s="524"/>
      <c r="F249" s="524"/>
      <c r="G249" s="520"/>
      <c r="H249" s="525"/>
      <c r="I249" s="55" t="s">
        <v>331</v>
      </c>
      <c r="J249" s="55"/>
      <c r="K249" s="55"/>
      <c r="L249" s="55"/>
      <c r="M249" s="540"/>
      <c r="N249" s="151"/>
      <c r="O249" s="151"/>
      <c r="P249" s="130"/>
      <c r="Q249" s="130"/>
      <c r="R249" s="130"/>
      <c r="S249" s="130"/>
      <c r="T249" s="130"/>
      <c r="U249" s="130"/>
      <c r="V249" s="130"/>
      <c r="W249" s="130"/>
      <c r="X249" s="130"/>
      <c r="Y249" s="130"/>
      <c r="Z249" s="130"/>
    </row>
    <row r="250" spans="1:26" ht="19.5" customHeight="1">
      <c r="A250" s="516"/>
      <c r="B250" s="517"/>
      <c r="C250" s="130"/>
      <c r="D250" s="524"/>
      <c r="E250" s="524"/>
      <c r="F250" s="524"/>
      <c r="G250" s="520"/>
      <c r="H250" s="525"/>
      <c r="I250" s="151"/>
      <c r="J250" s="453"/>
      <c r="K250" s="151"/>
      <c r="L250" s="130"/>
      <c r="M250" s="540"/>
      <c r="N250" s="151"/>
      <c r="O250" s="151"/>
      <c r="P250" s="130"/>
      <c r="Q250" s="130"/>
      <c r="R250" s="130"/>
      <c r="S250" s="130"/>
      <c r="T250" s="130"/>
      <c r="U250" s="130"/>
      <c r="V250" s="130"/>
      <c r="W250" s="130"/>
      <c r="X250" s="130"/>
      <c r="Y250" s="130"/>
      <c r="Z250" s="130"/>
    </row>
    <row r="251" spans="1:26" ht="19.5" customHeight="1">
      <c r="A251" s="516"/>
      <c r="B251" s="525"/>
      <c r="C251" s="520"/>
      <c r="D251" s="524"/>
      <c r="E251" s="524"/>
      <c r="F251" s="524"/>
      <c r="G251" s="520"/>
      <c r="H251" s="525"/>
      <c r="I251" s="151"/>
      <c r="J251" s="453"/>
      <c r="K251" s="151"/>
      <c r="L251" s="130"/>
      <c r="M251" s="540"/>
      <c r="N251" s="151"/>
      <c r="O251" s="151"/>
      <c r="P251" s="130"/>
      <c r="Q251" s="130"/>
      <c r="R251" s="130"/>
      <c r="S251" s="130"/>
      <c r="T251" s="130"/>
      <c r="U251" s="130"/>
      <c r="V251" s="130"/>
      <c r="W251" s="130"/>
      <c r="X251" s="130"/>
      <c r="Y251" s="130"/>
      <c r="Z251" s="130"/>
    </row>
    <row r="252" spans="1:26" ht="19.5" customHeight="1">
      <c r="A252" s="516"/>
      <c r="B252" s="525"/>
      <c r="C252" s="520"/>
      <c r="D252" s="524"/>
      <c r="E252" s="524"/>
      <c r="F252" s="524"/>
      <c r="G252" s="520"/>
      <c r="H252" s="525"/>
      <c r="I252" s="542" t="s">
        <v>332</v>
      </c>
      <c r="J252" s="507"/>
      <c r="K252" s="542"/>
      <c r="L252" s="537"/>
      <c r="M252" s="540"/>
      <c r="N252" s="151"/>
      <c r="O252" s="151"/>
      <c r="P252" s="130"/>
      <c r="Q252" s="130"/>
      <c r="R252" s="130"/>
      <c r="S252" s="130"/>
      <c r="T252" s="130"/>
      <c r="U252" s="130"/>
      <c r="V252" s="130"/>
      <c r="W252" s="130"/>
      <c r="X252" s="130"/>
      <c r="Y252" s="130"/>
      <c r="Z252" s="130"/>
    </row>
    <row r="253" spans="1:26" ht="19.5" customHeight="1">
      <c r="A253" s="516"/>
      <c r="B253" s="525"/>
      <c r="C253" s="520"/>
      <c r="D253" s="524"/>
      <c r="E253" s="524"/>
      <c r="F253" s="524"/>
      <c r="G253" s="520"/>
      <c r="H253" s="525"/>
      <c r="I253" s="151" t="s">
        <v>333</v>
      </c>
      <c r="J253" s="453"/>
      <c r="K253" s="151"/>
      <c r="L253" s="130"/>
      <c r="M253" s="540"/>
      <c r="N253" s="151"/>
      <c r="O253" s="151"/>
      <c r="P253" s="130"/>
      <c r="Q253" s="130"/>
      <c r="R253" s="130"/>
      <c r="S253" s="130"/>
      <c r="T253" s="130"/>
      <c r="U253" s="130"/>
      <c r="V253" s="130"/>
      <c r="W253" s="130"/>
      <c r="X253" s="130"/>
      <c r="Y253" s="130"/>
      <c r="Z253" s="130"/>
    </row>
    <row r="254" spans="1:26" ht="19.5" customHeight="1">
      <c r="A254" s="526"/>
      <c r="B254" s="527"/>
      <c r="C254" s="528"/>
      <c r="D254" s="529"/>
      <c r="E254" s="529"/>
      <c r="F254" s="529"/>
      <c r="G254" s="528"/>
      <c r="H254" s="527"/>
      <c r="I254" s="542"/>
      <c r="J254" s="507"/>
      <c r="K254" s="542"/>
      <c r="L254" s="542"/>
      <c r="M254" s="543"/>
      <c r="N254" s="151"/>
      <c r="O254" s="151"/>
      <c r="P254" s="130"/>
      <c r="Q254" s="130"/>
      <c r="R254" s="130"/>
      <c r="S254" s="130"/>
      <c r="T254" s="130"/>
      <c r="U254" s="130"/>
      <c r="V254" s="130"/>
      <c r="W254" s="130"/>
      <c r="X254" s="130"/>
      <c r="Y254" s="130"/>
      <c r="Z254" s="130"/>
    </row>
    <row r="255" spans="1:26" ht="30" customHeight="1">
      <c r="A255" s="530" t="s">
        <v>266</v>
      </c>
      <c r="B255" s="531" t="s">
        <v>334</v>
      </c>
      <c r="C255" s="532"/>
      <c r="D255" s="533"/>
      <c r="E255" s="533"/>
      <c r="F255" s="533"/>
      <c r="G255" s="534"/>
      <c r="H255" s="534"/>
      <c r="I255" s="544"/>
      <c r="J255" s="545"/>
      <c r="K255" s="544"/>
      <c r="L255" s="544"/>
      <c r="M255" s="546"/>
      <c r="N255" s="547"/>
      <c r="O255" s="547"/>
      <c r="P255" s="97"/>
      <c r="Q255" s="493"/>
      <c r="R255" s="493"/>
      <c r="S255" s="493"/>
      <c r="T255" s="493"/>
      <c r="U255" s="493"/>
      <c r="V255" s="493"/>
      <c r="W255" s="493"/>
      <c r="X255" s="493"/>
      <c r="Y255" s="493"/>
      <c r="Z255" s="493"/>
    </row>
    <row r="256" spans="1:26" ht="19.5" customHeight="1">
      <c r="A256" s="516"/>
      <c r="B256" s="519" t="s">
        <v>127</v>
      </c>
      <c r="C256" s="616" t="s">
        <v>335</v>
      </c>
      <c r="D256" s="524"/>
      <c r="E256" s="524"/>
      <c r="F256" s="524"/>
      <c r="G256" s="520"/>
      <c r="H256" s="525"/>
      <c r="I256" s="151"/>
      <c r="J256" s="453"/>
      <c r="K256" s="151"/>
      <c r="L256" s="151"/>
      <c r="M256" s="540"/>
      <c r="N256" s="151"/>
      <c r="O256" s="151"/>
      <c r="P256" s="130"/>
      <c r="Q256" s="130"/>
      <c r="R256" s="130"/>
      <c r="S256" s="130"/>
      <c r="T256" s="130"/>
      <c r="U256" s="130"/>
      <c r="V256" s="130"/>
      <c r="W256" s="130"/>
      <c r="X256" s="130"/>
      <c r="Y256" s="130"/>
      <c r="Z256" s="130"/>
    </row>
    <row r="257" spans="1:26" ht="19.5" customHeight="1">
      <c r="A257" s="516"/>
      <c r="B257" s="519" t="s">
        <v>129</v>
      </c>
      <c r="C257" s="616" t="s">
        <v>335</v>
      </c>
      <c r="D257" s="524"/>
      <c r="E257" s="524"/>
      <c r="F257" s="524"/>
      <c r="G257" s="520"/>
      <c r="H257" s="525"/>
      <c r="I257" s="151"/>
      <c r="J257" s="453"/>
      <c r="K257" s="151"/>
      <c r="L257" s="151"/>
      <c r="M257" s="540"/>
      <c r="N257" s="151"/>
      <c r="O257" s="151"/>
      <c r="P257" s="130"/>
      <c r="Q257" s="130"/>
      <c r="R257" s="130"/>
      <c r="S257" s="130"/>
      <c r="T257" s="130"/>
      <c r="U257" s="130"/>
      <c r="V257" s="130"/>
      <c r="W257" s="130"/>
      <c r="X257" s="130"/>
      <c r="Y257" s="130"/>
      <c r="Z257" s="130"/>
    </row>
    <row r="258" spans="1:26" ht="19.5" customHeight="1">
      <c r="A258" s="516"/>
      <c r="B258" s="519" t="s">
        <v>131</v>
      </c>
      <c r="C258" s="616" t="s">
        <v>335</v>
      </c>
      <c r="D258" s="524"/>
      <c r="E258" s="524"/>
      <c r="F258" s="524"/>
      <c r="G258" s="520"/>
      <c r="H258" s="525"/>
      <c r="I258" s="151"/>
      <c r="J258" s="453"/>
      <c r="K258" s="151"/>
      <c r="L258" s="151"/>
      <c r="M258" s="540"/>
      <c r="N258" s="151"/>
      <c r="O258" s="151"/>
      <c r="P258" s="55"/>
      <c r="Q258" s="55"/>
      <c r="R258" s="55"/>
      <c r="S258" s="55"/>
      <c r="T258" s="55"/>
      <c r="U258" s="55"/>
      <c r="V258" s="55"/>
      <c r="W258" s="55"/>
      <c r="X258" s="55"/>
      <c r="Y258" s="55"/>
      <c r="Z258" s="55"/>
    </row>
    <row r="259" spans="1:26" ht="19.5" customHeight="1">
      <c r="A259" s="516"/>
      <c r="B259" s="519" t="s">
        <v>133</v>
      </c>
      <c r="C259" s="521" t="s">
        <v>336</v>
      </c>
      <c r="D259" s="524"/>
      <c r="E259" s="524"/>
      <c r="F259" s="524"/>
      <c r="G259" s="520"/>
      <c r="H259" s="525"/>
      <c r="I259" s="151"/>
      <c r="J259" s="453"/>
      <c r="K259" s="151"/>
      <c r="L259" s="151"/>
      <c r="M259" s="540"/>
      <c r="N259" s="151"/>
      <c r="O259" s="151"/>
      <c r="P259" s="130"/>
      <c r="Q259" s="130"/>
      <c r="R259" s="130"/>
      <c r="S259" s="130"/>
      <c r="T259" s="130"/>
      <c r="U259" s="130"/>
      <c r="V259" s="130"/>
      <c r="W259" s="130"/>
      <c r="X259" s="130"/>
      <c r="Y259" s="130"/>
      <c r="Z259" s="130"/>
    </row>
    <row r="260" spans="1:26" ht="19.5" customHeight="1">
      <c r="A260" s="516"/>
      <c r="B260" s="525"/>
      <c r="C260" s="520"/>
      <c r="D260" s="524"/>
      <c r="E260" s="524"/>
      <c r="F260" s="524"/>
      <c r="G260" s="520"/>
      <c r="H260" s="525"/>
      <c r="I260" s="817" t="s">
        <v>337</v>
      </c>
      <c r="J260" s="727"/>
      <c r="K260" s="727"/>
      <c r="L260" s="727"/>
      <c r="M260" s="540"/>
      <c r="N260" s="151"/>
      <c r="O260" s="151"/>
      <c r="P260" s="130"/>
      <c r="Q260" s="130"/>
      <c r="R260" s="130"/>
      <c r="S260" s="130"/>
      <c r="T260" s="130"/>
      <c r="U260" s="130"/>
      <c r="V260" s="130"/>
      <c r="W260" s="130"/>
      <c r="X260" s="130"/>
      <c r="Y260" s="130"/>
      <c r="Z260" s="130"/>
    </row>
    <row r="261" spans="1:26" ht="19.5" customHeight="1">
      <c r="A261" s="516"/>
      <c r="B261" s="525"/>
      <c r="C261" s="520"/>
      <c r="D261" s="524"/>
      <c r="E261" s="524"/>
      <c r="F261" s="524"/>
      <c r="G261" s="520"/>
      <c r="H261" s="823" t="s">
        <v>338</v>
      </c>
      <c r="I261" s="727"/>
      <c r="J261" s="727"/>
      <c r="K261" s="727"/>
      <c r="L261" s="727"/>
      <c r="M261" s="814"/>
      <c r="N261" s="151"/>
      <c r="O261" s="151"/>
      <c r="P261" s="130"/>
      <c r="Q261" s="130"/>
      <c r="R261" s="130"/>
      <c r="S261" s="130"/>
      <c r="T261" s="130"/>
      <c r="U261" s="130"/>
      <c r="V261" s="130"/>
      <c r="W261" s="130"/>
      <c r="X261" s="130"/>
      <c r="Y261" s="130"/>
      <c r="Z261" s="130"/>
    </row>
    <row r="262" spans="1:26" ht="19.5" customHeight="1">
      <c r="A262" s="516"/>
      <c r="B262" s="525"/>
      <c r="C262" s="520"/>
      <c r="D262" s="524"/>
      <c r="E262" s="524"/>
      <c r="F262" s="524"/>
      <c r="G262" s="520"/>
      <c r="H262" s="824" t="s">
        <v>339</v>
      </c>
      <c r="I262" s="727"/>
      <c r="J262" s="727"/>
      <c r="K262" s="727"/>
      <c r="L262" s="727"/>
      <c r="M262" s="814"/>
      <c r="N262" s="151"/>
      <c r="O262" s="151"/>
      <c r="P262" s="130"/>
      <c r="Q262" s="130"/>
      <c r="R262" s="130"/>
      <c r="S262" s="130"/>
      <c r="T262" s="130"/>
      <c r="U262" s="130"/>
      <c r="V262" s="130"/>
      <c r="W262" s="130"/>
      <c r="X262" s="130"/>
      <c r="Y262" s="130"/>
      <c r="Z262" s="130"/>
    </row>
    <row r="263" spans="1:26" ht="19.5" customHeight="1">
      <c r="A263" s="516"/>
      <c r="B263" s="525"/>
      <c r="C263" s="520"/>
      <c r="D263" s="524"/>
      <c r="E263" s="524"/>
      <c r="F263" s="524"/>
      <c r="G263" s="520"/>
      <c r="H263" s="525"/>
      <c r="I263" s="453"/>
      <c r="J263" s="453"/>
      <c r="K263" s="453"/>
      <c r="L263" s="453"/>
      <c r="M263" s="540"/>
      <c r="N263" s="151"/>
      <c r="O263" s="151"/>
      <c r="P263" s="130"/>
      <c r="Q263" s="130"/>
      <c r="R263" s="130"/>
      <c r="S263" s="130"/>
      <c r="T263" s="130"/>
      <c r="U263" s="130"/>
      <c r="V263" s="130"/>
      <c r="W263" s="130"/>
      <c r="X263" s="130"/>
      <c r="Y263" s="130"/>
      <c r="Z263" s="130"/>
    </row>
    <row r="264" spans="1:26" ht="19.5" customHeight="1">
      <c r="A264" s="516"/>
      <c r="B264" s="525"/>
      <c r="C264" s="520"/>
      <c r="D264" s="524"/>
      <c r="E264" s="524"/>
      <c r="F264" s="524"/>
      <c r="G264" s="520"/>
      <c r="H264" s="525"/>
      <c r="I264" s="151"/>
      <c r="J264" s="453"/>
      <c r="K264" s="151"/>
      <c r="L264" s="130"/>
      <c r="M264" s="540"/>
      <c r="N264" s="151"/>
      <c r="O264" s="151"/>
      <c r="P264" s="130"/>
      <c r="Q264" s="130"/>
      <c r="R264" s="130"/>
      <c r="S264" s="130"/>
      <c r="T264" s="130"/>
      <c r="U264" s="130"/>
      <c r="V264" s="130"/>
      <c r="W264" s="130"/>
      <c r="X264" s="130"/>
      <c r="Y264" s="130"/>
      <c r="Z264" s="130"/>
    </row>
    <row r="265" spans="1:26" ht="19.5" customHeight="1">
      <c r="A265" s="516"/>
      <c r="B265" s="525"/>
      <c r="C265" s="520"/>
      <c r="D265" s="524"/>
      <c r="E265" s="524"/>
      <c r="F265" s="524"/>
      <c r="G265" s="520"/>
      <c r="H265" s="823" t="s">
        <v>340</v>
      </c>
      <c r="I265" s="727"/>
      <c r="J265" s="727"/>
      <c r="K265" s="727"/>
      <c r="L265" s="727"/>
      <c r="M265" s="814"/>
      <c r="N265" s="151"/>
      <c r="O265" s="151"/>
      <c r="P265" s="130"/>
      <c r="Q265" s="130"/>
      <c r="R265" s="130"/>
      <c r="S265" s="130"/>
      <c r="T265" s="130"/>
      <c r="U265" s="130"/>
      <c r="V265" s="130"/>
      <c r="W265" s="130"/>
      <c r="X265" s="130"/>
      <c r="Y265" s="130"/>
      <c r="Z265" s="130"/>
    </row>
    <row r="266" spans="1:26" ht="19.5" customHeight="1">
      <c r="A266" s="516"/>
      <c r="B266" s="525"/>
      <c r="C266" s="520"/>
      <c r="D266" s="524"/>
      <c r="E266" s="524"/>
      <c r="F266" s="524"/>
      <c r="G266" s="520"/>
      <c r="H266" s="823" t="s">
        <v>341</v>
      </c>
      <c r="I266" s="825"/>
      <c r="J266" s="825"/>
      <c r="K266" s="825"/>
      <c r="L266" s="825"/>
      <c r="M266" s="826"/>
      <c r="N266" s="151"/>
      <c r="O266" s="151"/>
      <c r="P266" s="130"/>
      <c r="Q266" s="130"/>
      <c r="R266" s="130"/>
      <c r="S266" s="130"/>
      <c r="T266" s="130"/>
      <c r="U266" s="130"/>
      <c r="V266" s="130"/>
      <c r="W266" s="130"/>
      <c r="X266" s="130"/>
      <c r="Y266" s="130"/>
      <c r="Z266" s="130"/>
    </row>
    <row r="267" spans="1:26" ht="19.5" customHeight="1">
      <c r="A267" s="526"/>
      <c r="B267" s="527"/>
      <c r="C267" s="528"/>
      <c r="D267" s="529"/>
      <c r="E267" s="529"/>
      <c r="F267" s="529"/>
      <c r="G267" s="528"/>
      <c r="H267" s="527"/>
      <c r="I267" s="542"/>
      <c r="J267" s="507"/>
      <c r="K267" s="537"/>
      <c r="L267" s="542"/>
      <c r="M267" s="543"/>
      <c r="N267" s="151"/>
      <c r="O267" s="151"/>
      <c r="P267" s="130"/>
      <c r="Q267" s="130"/>
      <c r="R267" s="130"/>
      <c r="S267" s="130"/>
      <c r="T267" s="130"/>
      <c r="U267" s="130"/>
      <c r="V267" s="130"/>
      <c r="W267" s="130"/>
      <c r="X267" s="130"/>
      <c r="Y267" s="130"/>
      <c r="Z267" s="130"/>
    </row>
    <row r="268" spans="1:26" ht="30" customHeight="1">
      <c r="A268" s="511" t="s">
        <v>342</v>
      </c>
      <c r="B268" s="512" t="s">
        <v>343</v>
      </c>
      <c r="C268" s="548"/>
      <c r="D268" s="549"/>
      <c r="E268" s="549"/>
      <c r="F268" s="549"/>
      <c r="G268" s="550"/>
      <c r="H268" s="550"/>
      <c r="I268" s="553"/>
      <c r="J268" s="554"/>
      <c r="K268" s="553"/>
      <c r="L268" s="553"/>
      <c r="M268" s="555"/>
      <c r="N268" s="547"/>
      <c r="O268" s="547"/>
      <c r="P268" s="97"/>
      <c r="Q268" s="493"/>
      <c r="R268" s="493"/>
      <c r="S268" s="493"/>
      <c r="T268" s="493"/>
      <c r="U268" s="493"/>
      <c r="V268" s="493"/>
      <c r="W268" s="493"/>
      <c r="X268" s="493"/>
      <c r="Y268" s="493"/>
      <c r="Z268" s="493"/>
    </row>
    <row r="269" spans="1:26" ht="19.5" customHeight="1">
      <c r="A269" s="516"/>
      <c r="B269" s="519" t="s">
        <v>127</v>
      </c>
      <c r="C269" s="616" t="s">
        <v>335</v>
      </c>
      <c r="D269" s="524"/>
      <c r="E269" s="524"/>
      <c r="F269" s="524"/>
      <c r="G269" s="520"/>
      <c r="H269" s="525"/>
      <c r="I269" s="151"/>
      <c r="J269" s="453"/>
      <c r="K269" s="151"/>
      <c r="L269" s="151"/>
      <c r="M269" s="540"/>
      <c r="N269" s="151"/>
      <c r="O269" s="151"/>
      <c r="P269" s="130"/>
      <c r="Q269" s="130"/>
      <c r="R269" s="130"/>
      <c r="S269" s="130"/>
      <c r="T269" s="130"/>
      <c r="U269" s="130"/>
      <c r="V269" s="130"/>
      <c r="W269" s="130"/>
      <c r="X269" s="130"/>
      <c r="Y269" s="130"/>
      <c r="Z269" s="130"/>
    </row>
    <row r="270" spans="1:26" ht="19.5" customHeight="1">
      <c r="A270" s="516"/>
      <c r="B270" s="519" t="s">
        <v>129</v>
      </c>
      <c r="C270" s="616" t="s">
        <v>335</v>
      </c>
      <c r="D270" s="524"/>
      <c r="E270" s="524"/>
      <c r="F270" s="524"/>
      <c r="G270" s="520"/>
      <c r="H270" s="525"/>
      <c r="I270" s="151"/>
      <c r="J270" s="453"/>
      <c r="K270" s="151"/>
      <c r="L270" s="151"/>
      <c r="M270" s="540"/>
      <c r="N270" s="151"/>
      <c r="O270" s="151"/>
      <c r="P270" s="130"/>
      <c r="Q270" s="130"/>
      <c r="R270" s="130"/>
      <c r="S270" s="130"/>
      <c r="T270" s="130"/>
      <c r="U270" s="130"/>
      <c r="V270" s="130"/>
      <c r="W270" s="130"/>
      <c r="X270" s="130"/>
      <c r="Y270" s="130"/>
      <c r="Z270" s="130"/>
    </row>
    <row r="271" spans="1:26" ht="19.5" customHeight="1">
      <c r="A271" s="516"/>
      <c r="B271" s="519" t="s">
        <v>131</v>
      </c>
      <c r="C271" s="616" t="s">
        <v>335</v>
      </c>
      <c r="D271" s="524"/>
      <c r="E271" s="524"/>
      <c r="F271" s="524"/>
      <c r="G271" s="520"/>
      <c r="H271" s="525"/>
      <c r="I271" s="151"/>
      <c r="J271" s="453"/>
      <c r="K271" s="151"/>
      <c r="L271" s="151"/>
      <c r="M271" s="540"/>
      <c r="N271" s="151"/>
      <c r="O271" s="151"/>
      <c r="P271" s="130"/>
      <c r="Q271" s="130"/>
      <c r="R271" s="130"/>
      <c r="S271" s="130"/>
      <c r="T271" s="130"/>
      <c r="U271" s="130"/>
      <c r="V271" s="130"/>
      <c r="W271" s="130"/>
      <c r="X271" s="130"/>
      <c r="Y271" s="130"/>
      <c r="Z271" s="130"/>
    </row>
    <row r="272" spans="1:26" ht="19.5" customHeight="1">
      <c r="A272" s="516"/>
      <c r="B272" s="519" t="s">
        <v>133</v>
      </c>
      <c r="C272" s="521" t="s">
        <v>336</v>
      </c>
      <c r="D272" s="151"/>
      <c r="E272" s="151"/>
      <c r="F272" s="151"/>
      <c r="G272" s="151"/>
      <c r="H272" s="551"/>
      <c r="I272" s="817" t="s">
        <v>344</v>
      </c>
      <c r="J272" s="727"/>
      <c r="K272" s="727"/>
      <c r="L272" s="727"/>
      <c r="M272" s="540"/>
      <c r="N272" s="151"/>
      <c r="O272" s="151"/>
      <c r="P272" s="130"/>
      <c r="Q272" s="130"/>
      <c r="R272" s="130"/>
      <c r="S272" s="130"/>
      <c r="T272" s="130"/>
      <c r="U272" s="130"/>
      <c r="V272" s="130"/>
      <c r="W272" s="130"/>
      <c r="X272" s="130"/>
      <c r="Y272" s="130"/>
      <c r="Z272" s="130"/>
    </row>
    <row r="273" spans="1:26" ht="19.5" customHeight="1">
      <c r="A273" s="516"/>
      <c r="B273" s="151"/>
      <c r="C273" s="151"/>
      <c r="D273" s="151"/>
      <c r="E273" s="151"/>
      <c r="F273" s="151"/>
      <c r="G273" s="151"/>
      <c r="H273" s="551"/>
      <c r="I273" s="151"/>
      <c r="J273" s="453"/>
      <c r="K273" s="151"/>
      <c r="L273" s="130"/>
      <c r="M273" s="540"/>
      <c r="N273" s="151"/>
      <c r="O273" s="151"/>
      <c r="P273" s="130"/>
      <c r="Q273" s="130"/>
      <c r="R273" s="130"/>
      <c r="S273" s="130"/>
      <c r="T273" s="130"/>
      <c r="U273" s="130"/>
      <c r="V273" s="130"/>
      <c r="W273" s="130"/>
      <c r="X273" s="130"/>
      <c r="Y273" s="130"/>
      <c r="Z273" s="130"/>
    </row>
    <row r="274" spans="1:26" ht="19.5" customHeight="1">
      <c r="A274" s="516"/>
      <c r="B274" s="525"/>
      <c r="C274" s="520"/>
      <c r="D274" s="524"/>
      <c r="E274" s="524"/>
      <c r="F274" s="524"/>
      <c r="G274" s="520"/>
      <c r="H274" s="525"/>
      <c r="I274" s="151"/>
      <c r="J274" s="453"/>
      <c r="K274" s="151"/>
      <c r="L274" s="130"/>
      <c r="M274" s="540"/>
      <c r="N274" s="151"/>
      <c r="O274" s="151"/>
      <c r="P274" s="130"/>
      <c r="Q274" s="130"/>
      <c r="R274" s="130"/>
      <c r="S274" s="130"/>
      <c r="T274" s="130"/>
      <c r="U274" s="130"/>
      <c r="V274" s="130"/>
      <c r="W274" s="130"/>
      <c r="X274" s="130"/>
      <c r="Y274" s="130"/>
      <c r="Z274" s="130"/>
    </row>
    <row r="275" spans="1:26" ht="19.5" customHeight="1">
      <c r="A275" s="516"/>
      <c r="B275" s="525"/>
      <c r="C275" s="520"/>
      <c r="D275" s="524"/>
      <c r="E275" s="524"/>
      <c r="F275" s="524"/>
      <c r="G275" s="520"/>
      <c r="H275" s="525"/>
      <c r="I275" s="818" t="s">
        <v>345</v>
      </c>
      <c r="J275" s="793"/>
      <c r="K275" s="793"/>
      <c r="L275" s="793"/>
      <c r="M275" s="540"/>
      <c r="N275" s="151"/>
      <c r="O275" s="151"/>
      <c r="P275" s="130"/>
      <c r="Q275" s="130"/>
      <c r="R275" s="130"/>
      <c r="S275" s="130"/>
      <c r="T275" s="130"/>
      <c r="U275" s="130"/>
      <c r="V275" s="130"/>
      <c r="W275" s="130"/>
      <c r="X275" s="130"/>
      <c r="Y275" s="130"/>
      <c r="Z275" s="130"/>
    </row>
    <row r="276" spans="1:26" ht="19.5" customHeight="1">
      <c r="A276" s="516"/>
      <c r="B276" s="525"/>
      <c r="C276" s="520"/>
      <c r="D276" s="524"/>
      <c r="E276" s="524"/>
      <c r="F276" s="524"/>
      <c r="G276" s="520"/>
      <c r="H276" s="525"/>
      <c r="I276" s="151" t="s">
        <v>346</v>
      </c>
      <c r="J276" s="453"/>
      <c r="K276" s="130"/>
      <c r="L276" s="130"/>
      <c r="M276" s="540"/>
      <c r="N276" s="151"/>
      <c r="O276" s="151"/>
      <c r="P276" s="130"/>
      <c r="Q276" s="130"/>
      <c r="R276" s="130"/>
      <c r="S276" s="130"/>
      <c r="T276" s="130"/>
      <c r="U276" s="130"/>
      <c r="V276" s="130"/>
      <c r="W276" s="130"/>
      <c r="X276" s="130"/>
      <c r="Y276" s="130"/>
      <c r="Z276" s="130"/>
    </row>
    <row r="277" spans="1:26" ht="19.5" customHeight="1">
      <c r="A277" s="516"/>
      <c r="B277" s="525"/>
      <c r="C277" s="520"/>
      <c r="D277" s="524"/>
      <c r="E277" s="524"/>
      <c r="F277" s="524"/>
      <c r="G277" s="520"/>
      <c r="H277" s="525"/>
      <c r="I277" s="817" t="s">
        <v>344</v>
      </c>
      <c r="J277" s="727"/>
      <c r="K277" s="727"/>
      <c r="L277" s="727"/>
      <c r="M277" s="540"/>
      <c r="N277" s="151"/>
      <c r="O277" s="151"/>
      <c r="P277" s="130"/>
      <c r="Q277" s="130"/>
      <c r="R277" s="130"/>
      <c r="S277" s="130"/>
      <c r="T277" s="130"/>
      <c r="U277" s="130"/>
      <c r="V277" s="130"/>
      <c r="W277" s="130"/>
      <c r="X277" s="130"/>
      <c r="Y277" s="130"/>
      <c r="Z277" s="130"/>
    </row>
    <row r="278" spans="1:26" ht="19.5" customHeight="1">
      <c r="A278" s="516"/>
      <c r="B278" s="525"/>
      <c r="C278" s="520"/>
      <c r="D278" s="524"/>
      <c r="E278" s="524"/>
      <c r="F278" s="524"/>
      <c r="G278" s="520"/>
      <c r="H278" s="525"/>
      <c r="I278" s="151"/>
      <c r="J278" s="453"/>
      <c r="K278" s="151"/>
      <c r="L278" s="130"/>
      <c r="M278" s="540"/>
      <c r="N278" s="151"/>
      <c r="O278" s="151"/>
      <c r="P278" s="130"/>
      <c r="Q278" s="130"/>
      <c r="R278" s="130"/>
      <c r="S278" s="130"/>
      <c r="T278" s="130"/>
      <c r="U278" s="130"/>
      <c r="V278" s="130"/>
      <c r="W278" s="130"/>
      <c r="X278" s="130"/>
      <c r="Y278" s="130"/>
      <c r="Z278" s="130"/>
    </row>
    <row r="279" spans="1:26" ht="13.5" customHeight="1">
      <c r="A279" s="516"/>
      <c r="B279" s="525"/>
      <c r="C279" s="520"/>
      <c r="D279" s="524"/>
      <c r="E279" s="524"/>
      <c r="F279" s="524"/>
      <c r="G279" s="520"/>
      <c r="H279" s="525"/>
      <c r="I279" s="151"/>
      <c r="J279" s="453"/>
      <c r="K279" s="151"/>
      <c r="L279" s="130"/>
      <c r="M279" s="540"/>
      <c r="N279" s="151"/>
      <c r="O279" s="151"/>
      <c r="P279" s="130"/>
      <c r="Q279" s="130"/>
      <c r="R279" s="130"/>
      <c r="S279" s="130"/>
      <c r="T279" s="130"/>
      <c r="U279" s="130"/>
      <c r="V279" s="130"/>
      <c r="W279" s="130"/>
      <c r="X279" s="130"/>
      <c r="Y279" s="130"/>
      <c r="Z279" s="130"/>
    </row>
    <row r="280" spans="1:26" ht="19.5" customHeight="1">
      <c r="A280" s="516"/>
      <c r="B280" s="525"/>
      <c r="C280" s="520"/>
      <c r="D280" s="524"/>
      <c r="E280" s="524"/>
      <c r="F280" s="524"/>
      <c r="G280" s="520"/>
      <c r="H280" s="525"/>
      <c r="I280" s="151"/>
      <c r="J280" s="453"/>
      <c r="K280" s="151"/>
      <c r="L280" s="130"/>
      <c r="M280" s="540"/>
      <c r="N280" s="151"/>
      <c r="O280" s="151"/>
      <c r="P280" s="130"/>
      <c r="Q280" s="130"/>
      <c r="R280" s="130"/>
      <c r="S280" s="130"/>
      <c r="T280" s="130"/>
      <c r="U280" s="130"/>
      <c r="V280" s="130"/>
      <c r="W280" s="130"/>
      <c r="X280" s="130"/>
      <c r="Y280" s="130"/>
      <c r="Z280" s="130"/>
    </row>
    <row r="281" spans="1:26" ht="19.5" customHeight="1">
      <c r="A281" s="516"/>
      <c r="B281" s="525"/>
      <c r="C281" s="520"/>
      <c r="D281" s="524"/>
      <c r="E281" s="524"/>
      <c r="F281" s="524"/>
      <c r="G281" s="520"/>
      <c r="H281" s="525"/>
      <c r="I281" s="818" t="s">
        <v>347</v>
      </c>
      <c r="J281" s="793"/>
      <c r="K281" s="793"/>
      <c r="L281" s="793"/>
      <c r="M281" s="540"/>
      <c r="N281" s="151"/>
      <c r="O281" s="151"/>
      <c r="P281" s="130"/>
      <c r="Q281" s="130"/>
      <c r="R281" s="130"/>
      <c r="S281" s="130"/>
      <c r="T281" s="130"/>
      <c r="U281" s="130"/>
      <c r="V281" s="130"/>
      <c r="W281" s="130"/>
      <c r="X281" s="130"/>
      <c r="Y281" s="130"/>
      <c r="Z281" s="130"/>
    </row>
    <row r="282" spans="1:26" ht="19.5" customHeight="1">
      <c r="A282" s="526"/>
      <c r="B282" s="527"/>
      <c r="C282" s="528"/>
      <c r="D282" s="529"/>
      <c r="E282" s="529"/>
      <c r="F282" s="529"/>
      <c r="G282" s="528"/>
      <c r="H282" s="527"/>
      <c r="I282" s="542" t="s">
        <v>103</v>
      </c>
      <c r="J282" s="507"/>
      <c r="K282" s="537"/>
      <c r="L282" s="537"/>
      <c r="M282" s="543"/>
      <c r="N282" s="151"/>
      <c r="O282" s="151"/>
      <c r="P282" s="130"/>
      <c r="Q282" s="130"/>
      <c r="R282" s="130"/>
      <c r="S282" s="130"/>
      <c r="T282" s="130"/>
      <c r="U282" s="130"/>
      <c r="V282" s="130"/>
      <c r="W282" s="130"/>
      <c r="X282" s="130"/>
      <c r="Y282" s="130"/>
      <c r="Z282" s="130"/>
    </row>
    <row r="283" spans="1:26" ht="30" customHeight="1">
      <c r="A283" s="530" t="s">
        <v>285</v>
      </c>
      <c r="B283" s="531" t="s">
        <v>348</v>
      </c>
      <c r="C283" s="532"/>
      <c r="D283" s="533"/>
      <c r="E283" s="533"/>
      <c r="F283" s="533"/>
      <c r="G283" s="534"/>
      <c r="H283" s="534"/>
      <c r="I283" s="544"/>
      <c r="J283" s="545"/>
      <c r="K283" s="544"/>
      <c r="L283" s="544"/>
      <c r="M283" s="546"/>
      <c r="N283" s="547"/>
      <c r="O283" s="547"/>
      <c r="P283" s="97"/>
      <c r="Q283" s="493"/>
      <c r="R283" s="493"/>
      <c r="S283" s="493"/>
      <c r="T283" s="493"/>
      <c r="U283" s="493"/>
      <c r="V283" s="493"/>
      <c r="W283" s="493"/>
      <c r="X283" s="493"/>
      <c r="Y283" s="493"/>
      <c r="Z283" s="493"/>
    </row>
    <row r="284" spans="1:26" ht="18" customHeight="1">
      <c r="A284" s="516"/>
      <c r="B284" s="519" t="s">
        <v>127</v>
      </c>
      <c r="C284" s="616" t="s">
        <v>335</v>
      </c>
      <c r="D284" s="524"/>
      <c r="E284" s="524"/>
      <c r="F284" s="524"/>
      <c r="G284" s="520"/>
      <c r="H284" s="525"/>
      <c r="I284" s="151"/>
      <c r="J284" s="453"/>
      <c r="K284" s="151"/>
      <c r="L284" s="151"/>
      <c r="M284" s="540"/>
      <c r="N284" s="151"/>
      <c r="O284" s="151"/>
      <c r="P284" s="130"/>
      <c r="Q284" s="130"/>
      <c r="R284" s="130"/>
      <c r="S284" s="130"/>
      <c r="T284" s="130"/>
      <c r="U284" s="130"/>
      <c r="V284" s="130"/>
      <c r="W284" s="130"/>
      <c r="X284" s="130"/>
      <c r="Y284" s="130"/>
      <c r="Z284" s="130"/>
    </row>
    <row r="285" spans="1:26" ht="18" customHeight="1">
      <c r="A285" s="516"/>
      <c r="B285" s="519" t="s">
        <v>129</v>
      </c>
      <c r="C285" s="616" t="s">
        <v>335</v>
      </c>
      <c r="D285" s="524"/>
      <c r="E285" s="524"/>
      <c r="F285" s="524"/>
      <c r="G285" s="520"/>
      <c r="H285" s="525"/>
      <c r="I285" s="151"/>
      <c r="J285" s="453"/>
      <c r="K285" s="151"/>
      <c r="L285" s="151"/>
      <c r="M285" s="540"/>
      <c r="N285" s="151"/>
      <c r="O285" s="151"/>
      <c r="P285" s="130"/>
      <c r="Q285" s="130"/>
      <c r="R285" s="130"/>
      <c r="S285" s="130"/>
      <c r="T285" s="130"/>
      <c r="U285" s="130"/>
      <c r="V285" s="130"/>
      <c r="W285" s="130"/>
      <c r="X285" s="130"/>
      <c r="Y285" s="130"/>
      <c r="Z285" s="130"/>
    </row>
    <row r="286" spans="1:26" ht="18" customHeight="1">
      <c r="A286" s="516"/>
      <c r="B286" s="519" t="s">
        <v>131</v>
      </c>
      <c r="C286" s="616" t="s">
        <v>335</v>
      </c>
      <c r="D286" s="524"/>
      <c r="E286" s="524"/>
      <c r="F286" s="524"/>
      <c r="G286" s="520"/>
      <c r="H286" s="525"/>
      <c r="I286" s="151"/>
      <c r="J286" s="453"/>
      <c r="K286" s="151"/>
      <c r="L286" s="151"/>
      <c r="M286" s="540"/>
      <c r="N286" s="151"/>
      <c r="O286" s="151"/>
      <c r="P286" s="130"/>
      <c r="Q286" s="130"/>
      <c r="R286" s="130"/>
      <c r="S286" s="130"/>
      <c r="T286" s="130"/>
      <c r="U286" s="130"/>
      <c r="V286" s="130"/>
      <c r="W286" s="130"/>
      <c r="X286" s="130"/>
      <c r="Y286" s="130"/>
      <c r="Z286" s="130"/>
    </row>
    <row r="287" spans="1:26" ht="18" customHeight="1">
      <c r="A287" s="516"/>
      <c r="B287" s="519" t="s">
        <v>133</v>
      </c>
      <c r="C287" s="521" t="s">
        <v>336</v>
      </c>
      <c r="D287" s="524"/>
      <c r="E287" s="524"/>
      <c r="F287" s="524"/>
      <c r="G287" s="520"/>
      <c r="H287" s="525"/>
      <c r="I287" s="151"/>
      <c r="J287" s="453"/>
      <c r="K287" s="151"/>
      <c r="L287" s="151"/>
      <c r="M287" s="540"/>
      <c r="N287" s="151"/>
      <c r="O287" s="151"/>
      <c r="P287" s="130"/>
      <c r="Q287" s="130"/>
      <c r="R287" s="130"/>
      <c r="S287" s="130"/>
      <c r="T287" s="130"/>
      <c r="U287" s="130"/>
      <c r="V287" s="130"/>
      <c r="W287" s="130"/>
      <c r="X287" s="130"/>
      <c r="Y287" s="130"/>
      <c r="Z287" s="130"/>
    </row>
    <row r="288" spans="1:26" ht="18" customHeight="1">
      <c r="A288" s="516"/>
      <c r="B288" s="525"/>
      <c r="C288" s="520"/>
      <c r="D288" s="524"/>
      <c r="E288" s="524"/>
      <c r="F288" s="524"/>
      <c r="G288" s="520"/>
      <c r="H288" s="525"/>
      <c r="I288" s="825" t="s">
        <v>349</v>
      </c>
      <c r="J288" s="727"/>
      <c r="K288" s="727"/>
      <c r="L288" s="727"/>
      <c r="M288" s="540"/>
      <c r="N288" s="151"/>
      <c r="O288" s="151"/>
      <c r="P288" s="130"/>
      <c r="Q288" s="130"/>
      <c r="R288" s="130"/>
      <c r="S288" s="130"/>
      <c r="T288" s="130"/>
      <c r="U288" s="130"/>
      <c r="V288" s="130"/>
      <c r="W288" s="130"/>
      <c r="X288" s="130"/>
      <c r="Y288" s="130"/>
      <c r="Z288" s="130"/>
    </row>
    <row r="289" spans="1:26" ht="18" customHeight="1">
      <c r="A289" s="516"/>
      <c r="B289" s="525"/>
      <c r="C289" s="520"/>
      <c r="D289" s="524"/>
      <c r="E289" s="524"/>
      <c r="F289" s="524"/>
      <c r="G289" s="520"/>
      <c r="H289" s="525"/>
      <c r="I289" s="453"/>
      <c r="J289" s="453"/>
      <c r="K289" s="453"/>
      <c r="L289" s="130"/>
      <c r="M289" s="552"/>
      <c r="N289" s="453"/>
      <c r="O289" s="151"/>
      <c r="P289" s="130"/>
      <c r="Q289" s="130"/>
      <c r="R289" s="130"/>
      <c r="S289" s="130"/>
      <c r="T289" s="130"/>
      <c r="U289" s="130"/>
      <c r="V289" s="130"/>
      <c r="W289" s="130"/>
      <c r="X289" s="130"/>
      <c r="Y289" s="130"/>
      <c r="Z289" s="130"/>
    </row>
    <row r="290" spans="1:26" ht="18" customHeight="1">
      <c r="A290" s="516"/>
      <c r="B290" s="525"/>
      <c r="C290" s="520"/>
      <c r="D290" s="524"/>
      <c r="E290" s="524"/>
      <c r="F290" s="524"/>
      <c r="G290" s="520"/>
      <c r="H290" s="525"/>
      <c r="I290" s="151"/>
      <c r="J290" s="453"/>
      <c r="K290" s="151"/>
      <c r="L290" s="130"/>
      <c r="M290" s="540"/>
      <c r="N290" s="151"/>
      <c r="O290" s="151"/>
      <c r="P290" s="130"/>
      <c r="Q290" s="130"/>
      <c r="R290" s="130"/>
      <c r="S290" s="130"/>
      <c r="T290" s="130"/>
      <c r="U290" s="130"/>
      <c r="V290" s="130"/>
      <c r="W290" s="130"/>
      <c r="X290" s="130"/>
      <c r="Y290" s="130"/>
      <c r="Z290" s="130"/>
    </row>
    <row r="291" spans="1:26" ht="18" customHeight="1">
      <c r="A291" s="516"/>
      <c r="B291" s="525"/>
      <c r="C291" s="520"/>
      <c r="D291" s="524"/>
      <c r="E291" s="524"/>
      <c r="F291" s="524"/>
      <c r="G291" s="520"/>
      <c r="H291" s="525"/>
      <c r="I291" s="818" t="s">
        <v>350</v>
      </c>
      <c r="J291" s="793"/>
      <c r="K291" s="793"/>
      <c r="L291" s="793"/>
      <c r="M291" s="540"/>
      <c r="N291" s="151"/>
      <c r="O291" s="151"/>
      <c r="P291" s="130"/>
      <c r="Q291" s="130"/>
      <c r="R291" s="130"/>
      <c r="S291" s="130"/>
      <c r="T291" s="130"/>
      <c r="U291" s="130"/>
      <c r="V291" s="130"/>
      <c r="W291" s="130"/>
      <c r="X291" s="130"/>
      <c r="Y291" s="130"/>
      <c r="Z291" s="130"/>
    </row>
    <row r="292" spans="1:26" ht="18" customHeight="1">
      <c r="A292" s="516"/>
      <c r="B292" s="525"/>
      <c r="C292" s="520"/>
      <c r="D292" s="524"/>
      <c r="E292" s="524"/>
      <c r="F292" s="524"/>
      <c r="G292" s="520"/>
      <c r="H292" s="525"/>
      <c r="I292" s="151" t="s">
        <v>351</v>
      </c>
      <c r="J292" s="453"/>
      <c r="K292" s="130"/>
      <c r="L292" s="130"/>
      <c r="M292" s="540"/>
      <c r="N292" s="151"/>
      <c r="O292" s="151"/>
      <c r="P292" s="130"/>
      <c r="Q292" s="130"/>
      <c r="R292" s="130"/>
      <c r="S292" s="130"/>
      <c r="T292" s="130"/>
      <c r="U292" s="130"/>
      <c r="V292" s="130"/>
      <c r="W292" s="130"/>
      <c r="X292" s="130"/>
      <c r="Y292" s="130"/>
      <c r="Z292" s="130"/>
    </row>
    <row r="293" spans="1:26" ht="18" customHeight="1">
      <c r="A293" s="516"/>
      <c r="B293" s="520"/>
      <c r="C293" s="520"/>
      <c r="D293" s="524"/>
      <c r="E293" s="524"/>
      <c r="F293" s="524"/>
      <c r="G293" s="520"/>
      <c r="H293" s="525"/>
      <c r="I293" s="151"/>
      <c r="J293" s="453"/>
      <c r="K293" s="130"/>
      <c r="L293" s="130"/>
      <c r="M293" s="540"/>
      <c r="N293" s="151"/>
      <c r="O293" s="151"/>
      <c r="P293" s="130"/>
      <c r="Q293" s="130"/>
      <c r="R293" s="130"/>
      <c r="S293" s="130"/>
      <c r="T293" s="130"/>
      <c r="U293" s="130"/>
      <c r="V293" s="130"/>
      <c r="W293" s="130"/>
      <c r="X293" s="130"/>
      <c r="Y293" s="130"/>
      <c r="Z293" s="130"/>
    </row>
    <row r="294" spans="1:26" ht="19.5" customHeight="1">
      <c r="A294" s="526"/>
      <c r="B294" s="527"/>
      <c r="C294" s="528"/>
      <c r="D294" s="529"/>
      <c r="E294" s="529"/>
      <c r="F294" s="529"/>
      <c r="G294" s="528"/>
      <c r="H294" s="527"/>
      <c r="I294" s="542"/>
      <c r="J294" s="507"/>
      <c r="K294" s="537"/>
      <c r="L294" s="542"/>
      <c r="M294" s="543"/>
      <c r="N294" s="151"/>
      <c r="O294" s="151"/>
      <c r="P294" s="130"/>
      <c r="Q294" s="130"/>
      <c r="R294" s="130"/>
      <c r="S294" s="130"/>
      <c r="T294" s="130"/>
      <c r="U294" s="130"/>
      <c r="V294" s="130"/>
      <c r="W294" s="130"/>
      <c r="X294" s="130"/>
      <c r="Y294" s="130"/>
      <c r="Z294" s="130"/>
    </row>
    <row r="295" spans="1:26" ht="24.75" customHeight="1">
      <c r="A295" s="453"/>
      <c r="B295" s="130"/>
      <c r="C295" s="453"/>
      <c r="D295" s="55"/>
      <c r="E295" s="55"/>
      <c r="F295" s="55"/>
      <c r="G295" s="151"/>
      <c r="H295" s="91"/>
      <c r="I295" s="90"/>
      <c r="J295" s="91"/>
      <c r="K295" s="130"/>
      <c r="L295" s="130"/>
      <c r="M295" s="130"/>
      <c r="N295" s="130"/>
      <c r="O295" s="130"/>
      <c r="P295" s="130"/>
      <c r="Q295" s="130"/>
      <c r="R295" s="130"/>
      <c r="S295" s="130"/>
      <c r="T295" s="130"/>
      <c r="U295" s="130"/>
      <c r="V295" s="130"/>
      <c r="W295" s="130"/>
      <c r="X295" s="130"/>
      <c r="Y295" s="130"/>
      <c r="Z295" s="130"/>
    </row>
    <row r="296" spans="1:26" ht="24.75" customHeight="1">
      <c r="A296" s="453"/>
      <c r="B296" s="130"/>
      <c r="C296" s="453"/>
      <c r="D296" s="55"/>
      <c r="E296" s="55"/>
      <c r="F296" s="55"/>
      <c r="G296" s="151"/>
      <c r="H296" s="91"/>
      <c r="I296" s="90"/>
      <c r="J296" s="91"/>
      <c r="K296" s="130"/>
      <c r="L296" s="130"/>
      <c r="M296" s="130"/>
      <c r="N296" s="130"/>
      <c r="O296" s="130"/>
      <c r="P296" s="130"/>
      <c r="Q296" s="130"/>
      <c r="R296" s="130"/>
      <c r="S296" s="130"/>
      <c r="T296" s="130"/>
      <c r="U296" s="130"/>
      <c r="V296" s="130"/>
      <c r="W296" s="130"/>
      <c r="X296" s="130"/>
      <c r="Y296" s="130"/>
      <c r="Z296" s="130"/>
    </row>
    <row r="297" spans="1:26" ht="24.75" customHeight="1">
      <c r="A297" s="453"/>
      <c r="B297" s="130"/>
      <c r="C297" s="453"/>
      <c r="D297" s="55"/>
      <c r="E297" s="55"/>
      <c r="F297" s="55"/>
      <c r="G297" s="151"/>
      <c r="H297" s="91"/>
      <c r="I297" s="90"/>
      <c r="J297" s="91"/>
      <c r="K297" s="130"/>
      <c r="L297" s="130"/>
      <c r="M297" s="130"/>
      <c r="N297" s="130"/>
      <c r="O297" s="130"/>
      <c r="P297" s="130"/>
      <c r="Q297" s="130"/>
      <c r="R297" s="130"/>
      <c r="S297" s="130"/>
      <c r="T297" s="130"/>
      <c r="U297" s="130"/>
      <c r="V297" s="130"/>
      <c r="W297" s="130"/>
      <c r="X297" s="130"/>
      <c r="Y297" s="130"/>
      <c r="Z297" s="130"/>
    </row>
    <row r="298" spans="1:26" ht="24.75" customHeight="1">
      <c r="A298" s="453"/>
      <c r="B298" s="130"/>
      <c r="C298" s="453"/>
      <c r="D298" s="55"/>
      <c r="E298" s="55"/>
      <c r="F298" s="55"/>
      <c r="G298" s="151"/>
      <c r="H298" s="91"/>
      <c r="I298" s="90"/>
      <c r="J298" s="91"/>
      <c r="K298" s="130"/>
      <c r="L298" s="130"/>
      <c r="M298" s="130"/>
      <c r="N298" s="130"/>
      <c r="O298" s="130"/>
      <c r="P298" s="130"/>
      <c r="Q298" s="130"/>
      <c r="R298" s="130"/>
      <c r="S298" s="130"/>
      <c r="T298" s="130"/>
      <c r="U298" s="130"/>
      <c r="V298" s="130"/>
      <c r="W298" s="130"/>
      <c r="X298" s="130"/>
      <c r="Y298" s="130"/>
      <c r="Z298" s="130"/>
    </row>
    <row r="299" spans="1:26" ht="24.75" customHeight="1">
      <c r="A299" s="453"/>
      <c r="B299" s="130"/>
      <c r="C299" s="453"/>
      <c r="D299" s="55"/>
      <c r="E299" s="55"/>
      <c r="F299" s="55"/>
      <c r="G299" s="151"/>
      <c r="H299" s="91"/>
      <c r="I299" s="90"/>
      <c r="J299" s="91"/>
      <c r="K299" s="130"/>
      <c r="L299" s="130"/>
      <c r="M299" s="130"/>
      <c r="N299" s="130"/>
      <c r="O299" s="130"/>
      <c r="P299" s="130"/>
      <c r="Q299" s="130"/>
      <c r="R299" s="130"/>
      <c r="S299" s="130"/>
      <c r="T299" s="130"/>
      <c r="U299" s="130"/>
      <c r="V299" s="130"/>
      <c r="W299" s="130"/>
      <c r="X299" s="130"/>
      <c r="Y299" s="130"/>
      <c r="Z299" s="130"/>
    </row>
    <row r="300" spans="1:26" ht="24.75" customHeight="1">
      <c r="A300" s="453"/>
      <c r="B300" s="130"/>
      <c r="C300" s="453"/>
      <c r="D300" s="55"/>
      <c r="E300" s="55"/>
      <c r="F300" s="55"/>
      <c r="G300" s="151"/>
      <c r="H300" s="91"/>
      <c r="I300" s="90"/>
      <c r="J300" s="91"/>
      <c r="K300" s="130"/>
      <c r="L300" s="130"/>
      <c r="M300" s="130"/>
      <c r="N300" s="130"/>
      <c r="O300" s="130"/>
      <c r="P300" s="130"/>
      <c r="Q300" s="130"/>
      <c r="R300" s="130"/>
      <c r="S300" s="130"/>
      <c r="T300" s="130"/>
      <c r="U300" s="130"/>
      <c r="V300" s="130"/>
      <c r="W300" s="130"/>
      <c r="X300" s="130"/>
      <c r="Y300" s="130"/>
      <c r="Z300" s="130"/>
    </row>
    <row r="301" spans="1:26" ht="24.75" customHeight="1">
      <c r="A301" s="453"/>
      <c r="B301" s="130"/>
      <c r="C301" s="453"/>
      <c r="D301" s="55"/>
      <c r="E301" s="55"/>
      <c r="F301" s="55"/>
      <c r="G301" s="151"/>
      <c r="H301" s="91"/>
      <c r="I301" s="90"/>
      <c r="J301" s="91"/>
      <c r="K301" s="130"/>
      <c r="L301" s="130"/>
      <c r="M301" s="130"/>
      <c r="N301" s="130"/>
      <c r="O301" s="130"/>
      <c r="P301" s="130"/>
      <c r="Q301" s="130"/>
      <c r="R301" s="130"/>
      <c r="S301" s="130"/>
      <c r="T301" s="130"/>
      <c r="U301" s="130"/>
      <c r="V301" s="130"/>
      <c r="W301" s="130"/>
      <c r="X301" s="130"/>
      <c r="Y301" s="130"/>
      <c r="Z301" s="130"/>
    </row>
    <row r="302" spans="1:26" ht="24.75" customHeight="1">
      <c r="A302" s="453"/>
      <c r="B302" s="130"/>
      <c r="C302" s="453"/>
      <c r="D302" s="55"/>
      <c r="E302" s="55"/>
      <c r="F302" s="55"/>
      <c r="G302" s="151"/>
      <c r="H302" s="91"/>
      <c r="I302" s="90"/>
      <c r="J302" s="91"/>
      <c r="K302" s="130"/>
      <c r="L302" s="130"/>
      <c r="M302" s="130"/>
      <c r="N302" s="130"/>
      <c r="O302" s="130"/>
      <c r="P302" s="130"/>
      <c r="Q302" s="130"/>
      <c r="R302" s="130"/>
      <c r="S302" s="130"/>
      <c r="T302" s="130"/>
      <c r="U302" s="130"/>
      <c r="V302" s="130"/>
      <c r="W302" s="130"/>
      <c r="X302" s="130"/>
      <c r="Y302" s="130"/>
      <c r="Z302" s="130"/>
    </row>
    <row r="303" spans="1:26" ht="24.75" customHeight="1">
      <c r="A303" s="453"/>
      <c r="B303" s="130"/>
      <c r="C303" s="453"/>
      <c r="D303" s="55"/>
      <c r="E303" s="55"/>
      <c r="F303" s="55"/>
      <c r="G303" s="151"/>
      <c r="H303" s="91"/>
      <c r="I303" s="90"/>
      <c r="J303" s="91"/>
      <c r="K303" s="130"/>
      <c r="L303" s="130"/>
      <c r="M303" s="130"/>
      <c r="N303" s="130"/>
      <c r="O303" s="130"/>
      <c r="P303" s="130"/>
      <c r="Q303" s="130"/>
      <c r="R303" s="130"/>
      <c r="S303" s="130"/>
      <c r="T303" s="130"/>
      <c r="U303" s="130"/>
      <c r="V303" s="130"/>
      <c r="W303" s="130"/>
      <c r="X303" s="130"/>
      <c r="Y303" s="130"/>
      <c r="Z303" s="130"/>
    </row>
    <row r="304" spans="1:26" ht="24.75" customHeight="1">
      <c r="A304" s="453"/>
      <c r="B304" s="130"/>
      <c r="C304" s="453"/>
      <c r="D304" s="55"/>
      <c r="E304" s="55"/>
      <c r="F304" s="55"/>
      <c r="G304" s="151"/>
      <c r="H304" s="91"/>
      <c r="I304" s="90"/>
      <c r="J304" s="91"/>
      <c r="K304" s="130"/>
      <c r="L304" s="130"/>
      <c r="M304" s="130"/>
      <c r="N304" s="130"/>
      <c r="O304" s="130"/>
      <c r="P304" s="130"/>
      <c r="Q304" s="130"/>
      <c r="R304" s="130"/>
      <c r="S304" s="130"/>
      <c r="T304" s="130"/>
      <c r="U304" s="130"/>
      <c r="V304" s="130"/>
      <c r="W304" s="130"/>
      <c r="X304" s="130"/>
      <c r="Y304" s="130"/>
      <c r="Z304" s="130"/>
    </row>
    <row r="305" spans="1:26" ht="24.75" customHeight="1">
      <c r="A305" s="453"/>
      <c r="B305" s="130"/>
      <c r="C305" s="453"/>
      <c r="D305" s="55"/>
      <c r="E305" s="55"/>
      <c r="F305" s="55"/>
      <c r="G305" s="151"/>
      <c r="H305" s="91"/>
      <c r="I305" s="90"/>
      <c r="J305" s="91"/>
      <c r="K305" s="130"/>
      <c r="L305" s="130"/>
      <c r="M305" s="130"/>
      <c r="N305" s="130"/>
      <c r="O305" s="130"/>
      <c r="P305" s="130"/>
      <c r="Q305" s="130"/>
      <c r="R305" s="130"/>
      <c r="S305" s="130"/>
      <c r="T305" s="130"/>
      <c r="U305" s="130"/>
      <c r="V305" s="130"/>
      <c r="W305" s="130"/>
      <c r="X305" s="130"/>
      <c r="Y305" s="130"/>
      <c r="Z305" s="130"/>
    </row>
    <row r="306" spans="1:26" ht="24.75" customHeight="1">
      <c r="A306" s="453"/>
      <c r="B306" s="130"/>
      <c r="C306" s="453"/>
      <c r="D306" s="55"/>
      <c r="E306" s="55"/>
      <c r="F306" s="55"/>
      <c r="G306" s="151"/>
      <c r="H306" s="91"/>
      <c r="I306" s="90"/>
      <c r="J306" s="91"/>
      <c r="K306" s="130"/>
      <c r="L306" s="130"/>
      <c r="M306" s="130"/>
      <c r="N306" s="130"/>
      <c r="O306" s="130"/>
      <c r="P306" s="130"/>
      <c r="Q306" s="130"/>
      <c r="R306" s="130"/>
      <c r="S306" s="130"/>
      <c r="T306" s="130"/>
      <c r="U306" s="130"/>
      <c r="V306" s="130"/>
      <c r="W306" s="130"/>
      <c r="X306" s="130"/>
      <c r="Y306" s="130"/>
      <c r="Z306" s="130"/>
    </row>
    <row r="307" spans="1:26" ht="24.75" customHeight="1">
      <c r="A307" s="453"/>
      <c r="B307" s="130"/>
      <c r="C307" s="453"/>
      <c r="D307" s="55"/>
      <c r="E307" s="55"/>
      <c r="F307" s="55"/>
      <c r="G307" s="151"/>
      <c r="H307" s="91"/>
      <c r="I307" s="90"/>
      <c r="J307" s="91"/>
      <c r="K307" s="130"/>
      <c r="L307" s="130"/>
      <c r="M307" s="130"/>
      <c r="N307" s="130"/>
      <c r="O307" s="130"/>
      <c r="P307" s="130"/>
      <c r="Q307" s="130"/>
      <c r="R307" s="130"/>
      <c r="S307" s="130"/>
      <c r="T307" s="130"/>
      <c r="U307" s="130"/>
      <c r="V307" s="130"/>
      <c r="W307" s="130"/>
      <c r="X307" s="130"/>
      <c r="Y307" s="130"/>
      <c r="Z307" s="130"/>
    </row>
    <row r="308" spans="1:26" ht="24.75" customHeight="1">
      <c r="A308" s="453"/>
      <c r="B308" s="130"/>
      <c r="C308" s="453"/>
      <c r="D308" s="55"/>
      <c r="E308" s="55"/>
      <c r="F308" s="55"/>
      <c r="G308" s="151"/>
      <c r="H308" s="91"/>
      <c r="I308" s="90"/>
      <c r="J308" s="91"/>
      <c r="K308" s="130"/>
      <c r="L308" s="130"/>
      <c r="M308" s="130"/>
      <c r="N308" s="130"/>
      <c r="O308" s="130"/>
      <c r="P308" s="130"/>
      <c r="Q308" s="130"/>
      <c r="R308" s="130"/>
      <c r="S308" s="130"/>
      <c r="T308" s="130"/>
      <c r="U308" s="130"/>
      <c r="V308" s="130"/>
      <c r="W308" s="130"/>
      <c r="X308" s="130"/>
      <c r="Y308" s="130"/>
      <c r="Z308" s="130"/>
    </row>
    <row r="309" spans="1:26" ht="24.75" customHeight="1">
      <c r="A309" s="453"/>
      <c r="B309" s="130"/>
      <c r="C309" s="453"/>
      <c r="D309" s="55"/>
      <c r="E309" s="55"/>
      <c r="F309" s="55"/>
      <c r="G309" s="151"/>
      <c r="H309" s="91"/>
      <c r="I309" s="90"/>
      <c r="J309" s="91"/>
      <c r="K309" s="130"/>
      <c r="L309" s="130"/>
      <c r="M309" s="130"/>
      <c r="N309" s="130"/>
      <c r="O309" s="130"/>
      <c r="P309" s="130"/>
      <c r="Q309" s="130"/>
      <c r="R309" s="130"/>
      <c r="S309" s="130"/>
      <c r="T309" s="130"/>
      <c r="U309" s="130"/>
      <c r="V309" s="130"/>
      <c r="W309" s="130"/>
      <c r="X309" s="130"/>
      <c r="Y309" s="130"/>
      <c r="Z309" s="130"/>
    </row>
    <row r="310" spans="1:26" ht="24.75" customHeight="1">
      <c r="A310" s="453"/>
      <c r="B310" s="130"/>
      <c r="C310" s="453"/>
      <c r="D310" s="55"/>
      <c r="E310" s="55"/>
      <c r="F310" s="55"/>
      <c r="G310" s="151"/>
      <c r="H310" s="91"/>
      <c r="I310" s="90"/>
      <c r="J310" s="91"/>
      <c r="K310" s="130"/>
      <c r="L310" s="130"/>
      <c r="M310" s="130"/>
      <c r="N310" s="130"/>
      <c r="O310" s="130"/>
      <c r="P310" s="130"/>
      <c r="Q310" s="130"/>
      <c r="R310" s="130"/>
      <c r="S310" s="130"/>
      <c r="T310" s="130"/>
      <c r="U310" s="130"/>
      <c r="V310" s="130"/>
      <c r="W310" s="130"/>
      <c r="X310" s="130"/>
      <c r="Y310" s="130"/>
      <c r="Z310" s="130"/>
    </row>
    <row r="311" spans="1:26" ht="24.75" customHeight="1">
      <c r="A311" s="453"/>
      <c r="B311" s="130"/>
      <c r="C311" s="453"/>
      <c r="D311" s="55"/>
      <c r="E311" s="55"/>
      <c r="F311" s="55"/>
      <c r="G311" s="151"/>
      <c r="H311" s="91"/>
      <c r="I311" s="90"/>
      <c r="J311" s="91"/>
      <c r="K311" s="130"/>
      <c r="L311" s="130"/>
      <c r="M311" s="130"/>
      <c r="N311" s="130"/>
      <c r="O311" s="130"/>
      <c r="P311" s="130"/>
      <c r="Q311" s="130"/>
      <c r="R311" s="130"/>
      <c r="S311" s="130"/>
      <c r="T311" s="130"/>
      <c r="U311" s="130"/>
      <c r="V311" s="130"/>
      <c r="W311" s="130"/>
      <c r="X311" s="130"/>
      <c r="Y311" s="130"/>
      <c r="Z311" s="130"/>
    </row>
    <row r="312" spans="1:26" ht="24.75" customHeight="1">
      <c r="A312" s="453"/>
      <c r="B312" s="130"/>
      <c r="C312" s="453"/>
      <c r="D312" s="55"/>
      <c r="E312" s="55"/>
      <c r="F312" s="55"/>
      <c r="G312" s="151"/>
      <c r="H312" s="91"/>
      <c r="I312" s="90"/>
      <c r="J312" s="91"/>
      <c r="K312" s="130"/>
      <c r="L312" s="130"/>
      <c r="M312" s="130"/>
      <c r="N312" s="130"/>
      <c r="O312" s="130"/>
      <c r="P312" s="130"/>
      <c r="Q312" s="130"/>
      <c r="R312" s="130"/>
      <c r="S312" s="130"/>
      <c r="T312" s="130"/>
      <c r="U312" s="130"/>
      <c r="V312" s="130"/>
      <c r="W312" s="130"/>
      <c r="X312" s="130"/>
      <c r="Y312" s="130"/>
      <c r="Z312" s="130"/>
    </row>
    <row r="313" spans="1:26" ht="24.75" customHeight="1">
      <c r="A313" s="453"/>
      <c r="B313" s="130"/>
      <c r="C313" s="453"/>
      <c r="D313" s="55"/>
      <c r="E313" s="55"/>
      <c r="F313" s="55"/>
      <c r="G313" s="151"/>
      <c r="H313" s="91"/>
      <c r="I313" s="90"/>
      <c r="J313" s="91"/>
      <c r="K313" s="130"/>
      <c r="L313" s="130"/>
      <c r="M313" s="130"/>
      <c r="N313" s="130"/>
      <c r="O313" s="130"/>
      <c r="P313" s="130"/>
      <c r="Q313" s="130"/>
      <c r="R313" s="130"/>
      <c r="S313" s="130"/>
      <c r="T313" s="130"/>
      <c r="U313" s="130"/>
      <c r="V313" s="130"/>
      <c r="W313" s="130"/>
      <c r="X313" s="130"/>
      <c r="Y313" s="130"/>
      <c r="Z313" s="130"/>
    </row>
    <row r="314" spans="1:26" ht="24.75" customHeight="1">
      <c r="A314" s="453"/>
      <c r="B314" s="130"/>
      <c r="C314" s="453"/>
      <c r="D314" s="55"/>
      <c r="E314" s="55"/>
      <c r="F314" s="55"/>
      <c r="G314" s="151"/>
      <c r="H314" s="91"/>
      <c r="I314" s="90"/>
      <c r="J314" s="91"/>
      <c r="K314" s="130"/>
      <c r="L314" s="130"/>
      <c r="M314" s="130"/>
      <c r="N314" s="130"/>
      <c r="O314" s="130"/>
      <c r="P314" s="130"/>
      <c r="Q314" s="130"/>
      <c r="R314" s="130"/>
      <c r="S314" s="130"/>
      <c r="T314" s="130"/>
      <c r="U314" s="130"/>
      <c r="V314" s="130"/>
      <c r="W314" s="130"/>
      <c r="X314" s="130"/>
      <c r="Y314" s="130"/>
      <c r="Z314" s="130"/>
    </row>
    <row r="315" spans="1:26" ht="24.75" customHeight="1">
      <c r="A315" s="453"/>
      <c r="B315" s="130"/>
      <c r="C315" s="453"/>
      <c r="D315" s="55"/>
      <c r="E315" s="55"/>
      <c r="F315" s="55"/>
      <c r="G315" s="151"/>
      <c r="H315" s="91"/>
      <c r="I315" s="90"/>
      <c r="J315" s="91"/>
      <c r="K315" s="130"/>
      <c r="L315" s="130"/>
      <c r="M315" s="130"/>
      <c r="N315" s="130"/>
      <c r="O315" s="130"/>
      <c r="P315" s="130"/>
      <c r="Q315" s="130"/>
      <c r="R315" s="130"/>
      <c r="S315" s="130"/>
      <c r="T315" s="130"/>
      <c r="U315" s="130"/>
      <c r="V315" s="130"/>
      <c r="W315" s="130"/>
      <c r="X315" s="130"/>
      <c r="Y315" s="130"/>
      <c r="Z315" s="130"/>
    </row>
    <row r="316" spans="1:26" ht="24.75" customHeight="1">
      <c r="A316" s="453"/>
      <c r="B316" s="130"/>
      <c r="C316" s="453"/>
      <c r="D316" s="55"/>
      <c r="E316" s="55"/>
      <c r="F316" s="55"/>
      <c r="G316" s="151"/>
      <c r="H316" s="91"/>
      <c r="I316" s="90"/>
      <c r="J316" s="91"/>
      <c r="K316" s="130"/>
      <c r="L316" s="130"/>
      <c r="M316" s="130"/>
      <c r="N316" s="130"/>
      <c r="O316" s="130"/>
      <c r="P316" s="130"/>
      <c r="Q316" s="130"/>
      <c r="R316" s="130"/>
      <c r="S316" s="130"/>
      <c r="T316" s="130"/>
      <c r="U316" s="130"/>
      <c r="V316" s="130"/>
      <c r="W316" s="130"/>
      <c r="X316" s="130"/>
      <c r="Y316" s="130"/>
      <c r="Z316" s="130"/>
    </row>
    <row r="317" spans="1:26" ht="24.75" customHeight="1">
      <c r="A317" s="453"/>
      <c r="B317" s="130"/>
      <c r="C317" s="453"/>
      <c r="D317" s="55"/>
      <c r="E317" s="55"/>
      <c r="F317" s="55"/>
      <c r="G317" s="151"/>
      <c r="H317" s="91"/>
      <c r="I317" s="90"/>
      <c r="J317" s="91"/>
      <c r="K317" s="130"/>
      <c r="L317" s="130"/>
      <c r="M317" s="130"/>
      <c r="N317" s="130"/>
      <c r="O317" s="130"/>
      <c r="P317" s="130"/>
      <c r="Q317" s="130"/>
      <c r="R317" s="130"/>
      <c r="S317" s="130"/>
      <c r="T317" s="130"/>
      <c r="U317" s="130"/>
      <c r="V317" s="130"/>
      <c r="W317" s="130"/>
      <c r="X317" s="130"/>
      <c r="Y317" s="130"/>
      <c r="Z317" s="130"/>
    </row>
    <row r="318" spans="1:26" ht="24.75" customHeight="1">
      <c r="A318" s="453"/>
      <c r="B318" s="130"/>
      <c r="C318" s="453"/>
      <c r="D318" s="55"/>
      <c r="E318" s="55"/>
      <c r="F318" s="55"/>
      <c r="G318" s="151"/>
      <c r="H318" s="91"/>
      <c r="I318" s="90"/>
      <c r="J318" s="91"/>
      <c r="K318" s="130"/>
      <c r="L318" s="130"/>
      <c r="M318" s="130"/>
      <c r="N318" s="130"/>
      <c r="O318" s="130"/>
      <c r="P318" s="130"/>
      <c r="Q318" s="130"/>
      <c r="R318" s="130"/>
      <c r="S318" s="130"/>
      <c r="T318" s="130"/>
      <c r="U318" s="130"/>
      <c r="V318" s="130"/>
      <c r="W318" s="130"/>
      <c r="X318" s="130"/>
      <c r="Y318" s="130"/>
      <c r="Z318" s="130"/>
    </row>
    <row r="319" spans="1:26" ht="24.75" customHeight="1">
      <c r="A319" s="453"/>
      <c r="B319" s="130"/>
      <c r="C319" s="453"/>
      <c r="D319" s="55"/>
      <c r="E319" s="55"/>
      <c r="F319" s="55"/>
      <c r="G319" s="151"/>
      <c r="H319" s="91"/>
      <c r="I319" s="90"/>
      <c r="J319" s="91"/>
      <c r="K319" s="130"/>
      <c r="L319" s="130"/>
      <c r="M319" s="130"/>
      <c r="N319" s="130"/>
      <c r="O319" s="130"/>
      <c r="P319" s="130"/>
      <c r="Q319" s="130"/>
      <c r="R319" s="130"/>
      <c r="S319" s="130"/>
      <c r="T319" s="130"/>
      <c r="U319" s="130"/>
      <c r="V319" s="130"/>
      <c r="W319" s="130"/>
      <c r="X319" s="130"/>
      <c r="Y319" s="130"/>
      <c r="Z319" s="130"/>
    </row>
    <row r="320" spans="1:26" ht="24.75" customHeight="1">
      <c r="A320" s="453"/>
      <c r="B320" s="130"/>
      <c r="C320" s="453"/>
      <c r="D320" s="55"/>
      <c r="E320" s="55"/>
      <c r="F320" s="55"/>
      <c r="G320" s="151"/>
      <c r="H320" s="91"/>
      <c r="I320" s="90"/>
      <c r="J320" s="91"/>
      <c r="K320" s="130"/>
      <c r="L320" s="130"/>
      <c r="M320" s="130"/>
      <c r="N320" s="130"/>
      <c r="O320" s="130"/>
      <c r="P320" s="130"/>
      <c r="Q320" s="130"/>
      <c r="R320" s="130"/>
      <c r="S320" s="130"/>
      <c r="T320" s="130"/>
      <c r="U320" s="130"/>
      <c r="V320" s="130"/>
      <c r="W320" s="130"/>
      <c r="X320" s="130"/>
      <c r="Y320" s="130"/>
      <c r="Z320" s="130"/>
    </row>
    <row r="321" spans="1:26" ht="24.75" customHeight="1">
      <c r="A321" s="453"/>
      <c r="B321" s="130"/>
      <c r="C321" s="453"/>
      <c r="D321" s="55"/>
      <c r="E321" s="55"/>
      <c r="F321" s="55"/>
      <c r="G321" s="151"/>
      <c r="H321" s="91"/>
      <c r="I321" s="90"/>
      <c r="J321" s="91"/>
      <c r="K321" s="130"/>
      <c r="L321" s="130"/>
      <c r="M321" s="130"/>
      <c r="N321" s="130"/>
      <c r="O321" s="130"/>
      <c r="P321" s="130"/>
      <c r="Q321" s="130"/>
      <c r="R321" s="130"/>
      <c r="S321" s="130"/>
      <c r="T321" s="130"/>
      <c r="U321" s="130"/>
      <c r="V321" s="130"/>
      <c r="W321" s="130"/>
      <c r="X321" s="130"/>
      <c r="Y321" s="130"/>
      <c r="Z321" s="130"/>
    </row>
    <row r="322" spans="1:26" ht="24.75" customHeight="1">
      <c r="A322" s="453"/>
      <c r="B322" s="130"/>
      <c r="C322" s="453"/>
      <c r="D322" s="55"/>
      <c r="E322" s="55"/>
      <c r="F322" s="55"/>
      <c r="G322" s="151"/>
      <c r="H322" s="91"/>
      <c r="I322" s="90"/>
      <c r="J322" s="91"/>
      <c r="K322" s="130"/>
      <c r="L322" s="130"/>
      <c r="M322" s="130"/>
      <c r="N322" s="130"/>
      <c r="O322" s="130"/>
      <c r="P322" s="130"/>
      <c r="Q322" s="130"/>
      <c r="R322" s="130"/>
      <c r="S322" s="130"/>
      <c r="T322" s="130"/>
      <c r="U322" s="130"/>
      <c r="V322" s="130"/>
      <c r="W322" s="130"/>
      <c r="X322" s="130"/>
      <c r="Y322" s="130"/>
      <c r="Z322" s="130"/>
    </row>
    <row r="323" spans="1:26" ht="24.75" customHeight="1">
      <c r="A323" s="453"/>
      <c r="B323" s="130"/>
      <c r="C323" s="453"/>
      <c r="D323" s="55"/>
      <c r="E323" s="55"/>
      <c r="F323" s="55"/>
      <c r="G323" s="151"/>
      <c r="H323" s="91"/>
      <c r="I323" s="90"/>
      <c r="J323" s="91"/>
      <c r="K323" s="130"/>
      <c r="L323" s="130"/>
      <c r="M323" s="130"/>
      <c r="N323" s="130"/>
      <c r="O323" s="130"/>
      <c r="P323" s="130"/>
      <c r="Q323" s="130"/>
      <c r="R323" s="130"/>
      <c r="S323" s="130"/>
      <c r="T323" s="130"/>
      <c r="U323" s="130"/>
      <c r="V323" s="130"/>
      <c r="W323" s="130"/>
      <c r="X323" s="130"/>
      <c r="Y323" s="130"/>
      <c r="Z323" s="130"/>
    </row>
    <row r="324" spans="1:26" ht="24.75" customHeight="1">
      <c r="A324" s="453"/>
      <c r="B324" s="130"/>
      <c r="C324" s="453"/>
      <c r="D324" s="55"/>
      <c r="E324" s="55"/>
      <c r="F324" s="55"/>
      <c r="G324" s="151"/>
      <c r="H324" s="91"/>
      <c r="I324" s="90"/>
      <c r="J324" s="91"/>
      <c r="K324" s="130"/>
      <c r="L324" s="130"/>
      <c r="M324" s="130"/>
      <c r="N324" s="130"/>
      <c r="O324" s="130"/>
      <c r="P324" s="130"/>
      <c r="Q324" s="130"/>
      <c r="R324" s="130"/>
      <c r="S324" s="130"/>
      <c r="T324" s="130"/>
      <c r="U324" s="130"/>
      <c r="V324" s="130"/>
      <c r="W324" s="130"/>
      <c r="X324" s="130"/>
      <c r="Y324" s="130"/>
      <c r="Z324" s="130"/>
    </row>
    <row r="325" spans="1:26" ht="24.75" customHeight="1">
      <c r="A325" s="453"/>
      <c r="B325" s="130"/>
      <c r="C325" s="453"/>
      <c r="D325" s="55"/>
      <c r="E325" s="55"/>
      <c r="F325" s="55"/>
      <c r="G325" s="151"/>
      <c r="H325" s="91"/>
      <c r="I325" s="90"/>
      <c r="J325" s="91"/>
      <c r="K325" s="130"/>
      <c r="L325" s="130"/>
      <c r="M325" s="130"/>
      <c r="N325" s="130"/>
      <c r="O325" s="130"/>
      <c r="P325" s="130"/>
      <c r="Q325" s="130"/>
      <c r="R325" s="130"/>
      <c r="S325" s="130"/>
      <c r="T325" s="130"/>
      <c r="U325" s="130"/>
      <c r="V325" s="130"/>
      <c r="W325" s="130"/>
      <c r="X325" s="130"/>
      <c r="Y325" s="130"/>
      <c r="Z325" s="130"/>
    </row>
    <row r="326" spans="1:26" ht="24.75" customHeight="1">
      <c r="A326" s="453"/>
      <c r="B326" s="130"/>
      <c r="C326" s="453"/>
      <c r="D326" s="55"/>
      <c r="E326" s="55"/>
      <c r="F326" s="55"/>
      <c r="G326" s="151"/>
      <c r="H326" s="91"/>
      <c r="I326" s="90"/>
      <c r="J326" s="91"/>
      <c r="K326" s="130"/>
      <c r="L326" s="130"/>
      <c r="M326" s="130"/>
      <c r="N326" s="130"/>
      <c r="O326" s="130"/>
      <c r="P326" s="130"/>
      <c r="Q326" s="130"/>
      <c r="R326" s="130"/>
      <c r="S326" s="130"/>
      <c r="T326" s="130"/>
      <c r="U326" s="130"/>
      <c r="V326" s="130"/>
      <c r="W326" s="130"/>
      <c r="X326" s="130"/>
      <c r="Y326" s="130"/>
      <c r="Z326" s="130"/>
    </row>
    <row r="327" spans="1:26" ht="24.75" customHeight="1">
      <c r="A327" s="453"/>
      <c r="B327" s="130"/>
      <c r="C327" s="453"/>
      <c r="D327" s="55"/>
      <c r="E327" s="55"/>
      <c r="F327" s="55"/>
      <c r="G327" s="151"/>
      <c r="H327" s="91"/>
      <c r="I327" s="90"/>
      <c r="J327" s="91"/>
      <c r="K327" s="130"/>
      <c r="L327" s="130"/>
      <c r="M327" s="130"/>
      <c r="N327" s="130"/>
      <c r="O327" s="130"/>
      <c r="P327" s="130"/>
      <c r="Q327" s="130"/>
      <c r="R327" s="130"/>
      <c r="S327" s="130"/>
      <c r="T327" s="130"/>
      <c r="U327" s="130"/>
      <c r="V327" s="130"/>
      <c r="W327" s="130"/>
      <c r="X327" s="130"/>
      <c r="Y327" s="130"/>
      <c r="Z327" s="130"/>
    </row>
    <row r="328" spans="1:26" ht="24.75" customHeight="1">
      <c r="A328" s="453"/>
      <c r="B328" s="130"/>
      <c r="C328" s="453"/>
      <c r="D328" s="55"/>
      <c r="E328" s="55"/>
      <c r="F328" s="55"/>
      <c r="G328" s="151"/>
      <c r="H328" s="91"/>
      <c r="I328" s="90"/>
      <c r="J328" s="91"/>
      <c r="K328" s="130"/>
      <c r="L328" s="130"/>
      <c r="M328" s="130"/>
      <c r="N328" s="130"/>
      <c r="O328" s="130"/>
      <c r="P328" s="130"/>
      <c r="Q328" s="130"/>
      <c r="R328" s="130"/>
      <c r="S328" s="130"/>
      <c r="T328" s="130"/>
      <c r="U328" s="130"/>
      <c r="V328" s="130"/>
      <c r="W328" s="130"/>
      <c r="X328" s="130"/>
      <c r="Y328" s="130"/>
      <c r="Z328" s="130"/>
    </row>
    <row r="329" spans="1:26" ht="24.75" customHeight="1">
      <c r="A329" s="453"/>
      <c r="B329" s="130"/>
      <c r="C329" s="453"/>
      <c r="D329" s="55"/>
      <c r="E329" s="55"/>
      <c r="F329" s="55"/>
      <c r="G329" s="151"/>
      <c r="H329" s="91"/>
      <c r="I329" s="90"/>
      <c r="J329" s="91"/>
      <c r="K329" s="130"/>
      <c r="L329" s="130"/>
      <c r="M329" s="130"/>
      <c r="N329" s="130"/>
      <c r="O329" s="130"/>
      <c r="P329" s="130"/>
      <c r="Q329" s="130"/>
      <c r="R329" s="130"/>
      <c r="S329" s="130"/>
      <c r="T329" s="130"/>
      <c r="U329" s="130"/>
      <c r="V329" s="130"/>
      <c r="W329" s="130"/>
      <c r="X329" s="130"/>
      <c r="Y329" s="130"/>
      <c r="Z329" s="130"/>
    </row>
    <row r="330" spans="1:26" ht="24.75" customHeight="1">
      <c r="A330" s="453"/>
      <c r="B330" s="130"/>
      <c r="C330" s="453"/>
      <c r="D330" s="55"/>
      <c r="E330" s="55"/>
      <c r="F330" s="55"/>
      <c r="G330" s="151"/>
      <c r="H330" s="91"/>
      <c r="I330" s="90"/>
      <c r="J330" s="91"/>
      <c r="K330" s="130"/>
      <c r="L330" s="130"/>
      <c r="M330" s="130"/>
      <c r="N330" s="130"/>
      <c r="O330" s="130"/>
      <c r="P330" s="130"/>
      <c r="Q330" s="130"/>
      <c r="R330" s="130"/>
      <c r="S330" s="130"/>
      <c r="T330" s="130"/>
      <c r="U330" s="130"/>
      <c r="V330" s="130"/>
      <c r="W330" s="130"/>
      <c r="X330" s="130"/>
      <c r="Y330" s="130"/>
      <c r="Z330" s="130"/>
    </row>
    <row r="331" spans="1:26" ht="24.75" customHeight="1">
      <c r="A331" s="453"/>
      <c r="B331" s="130"/>
      <c r="C331" s="453"/>
      <c r="D331" s="55"/>
      <c r="E331" s="55"/>
      <c r="F331" s="55"/>
      <c r="G331" s="151"/>
      <c r="H331" s="91"/>
      <c r="I331" s="90"/>
      <c r="J331" s="91"/>
      <c r="K331" s="130"/>
      <c r="L331" s="130"/>
      <c r="M331" s="130"/>
      <c r="N331" s="130"/>
      <c r="O331" s="130"/>
      <c r="P331" s="130"/>
      <c r="Q331" s="130"/>
      <c r="R331" s="130"/>
      <c r="S331" s="130"/>
      <c r="T331" s="130"/>
      <c r="U331" s="130"/>
      <c r="V331" s="130"/>
      <c r="W331" s="130"/>
      <c r="X331" s="130"/>
      <c r="Y331" s="130"/>
      <c r="Z331" s="130"/>
    </row>
    <row r="332" spans="1:26" ht="24.75" customHeight="1">
      <c r="A332" s="453"/>
      <c r="B332" s="130"/>
      <c r="C332" s="453"/>
      <c r="D332" s="55"/>
      <c r="E332" s="55"/>
      <c r="F332" s="55"/>
      <c r="G332" s="151"/>
      <c r="H332" s="91"/>
      <c r="I332" s="90"/>
      <c r="J332" s="91"/>
      <c r="K332" s="130"/>
      <c r="L332" s="130"/>
      <c r="M332" s="130"/>
      <c r="N332" s="130"/>
      <c r="O332" s="130"/>
      <c r="P332" s="130"/>
      <c r="Q332" s="130"/>
      <c r="R332" s="130"/>
      <c r="S332" s="130"/>
      <c r="T332" s="130"/>
      <c r="U332" s="130"/>
      <c r="V332" s="130"/>
      <c r="W332" s="130"/>
      <c r="X332" s="130"/>
      <c r="Y332" s="130"/>
      <c r="Z332" s="130"/>
    </row>
    <row r="333" spans="1:26" ht="24.75" customHeight="1">
      <c r="A333" s="453"/>
      <c r="B333" s="130"/>
      <c r="C333" s="453"/>
      <c r="D333" s="55"/>
      <c r="E333" s="55"/>
      <c r="F333" s="55"/>
      <c r="G333" s="151"/>
      <c r="H333" s="91"/>
      <c r="I333" s="90"/>
      <c r="J333" s="91"/>
      <c r="K333" s="130"/>
      <c r="L333" s="130"/>
      <c r="M333" s="130"/>
      <c r="N333" s="130"/>
      <c r="O333" s="130"/>
      <c r="P333" s="130"/>
      <c r="Q333" s="130"/>
      <c r="R333" s="130"/>
      <c r="S333" s="130"/>
      <c r="T333" s="130"/>
      <c r="U333" s="130"/>
      <c r="V333" s="130"/>
      <c r="W333" s="130"/>
      <c r="X333" s="130"/>
      <c r="Y333" s="130"/>
      <c r="Z333" s="130"/>
    </row>
    <row r="334" spans="1:26" ht="24.75" customHeight="1">
      <c r="A334" s="453"/>
      <c r="B334" s="130"/>
      <c r="C334" s="453"/>
      <c r="D334" s="55"/>
      <c r="E334" s="55"/>
      <c r="F334" s="55"/>
      <c r="G334" s="151"/>
      <c r="H334" s="91"/>
      <c r="I334" s="90"/>
      <c r="J334" s="91"/>
      <c r="K334" s="130"/>
      <c r="L334" s="130"/>
      <c r="M334" s="130"/>
      <c r="N334" s="130"/>
      <c r="O334" s="130"/>
      <c r="P334" s="130"/>
      <c r="Q334" s="130"/>
      <c r="R334" s="130"/>
      <c r="S334" s="130"/>
      <c r="T334" s="130"/>
      <c r="U334" s="130"/>
      <c r="V334" s="130"/>
      <c r="W334" s="130"/>
      <c r="X334" s="130"/>
      <c r="Y334" s="130"/>
      <c r="Z334" s="130"/>
    </row>
    <row r="335" spans="1:26" ht="24.75" customHeight="1">
      <c r="A335" s="453"/>
      <c r="B335" s="130"/>
      <c r="C335" s="453"/>
      <c r="D335" s="55"/>
      <c r="E335" s="55"/>
      <c r="F335" s="55"/>
      <c r="G335" s="151"/>
      <c r="H335" s="91"/>
      <c r="I335" s="90"/>
      <c r="J335" s="91"/>
      <c r="K335" s="130"/>
      <c r="L335" s="130"/>
      <c r="M335" s="130"/>
      <c r="N335" s="130"/>
      <c r="O335" s="130"/>
      <c r="P335" s="130"/>
      <c r="Q335" s="130"/>
      <c r="R335" s="130"/>
      <c r="S335" s="130"/>
      <c r="T335" s="130"/>
      <c r="U335" s="130"/>
      <c r="V335" s="130"/>
      <c r="W335" s="130"/>
      <c r="X335" s="130"/>
      <c r="Y335" s="130"/>
      <c r="Z335" s="130"/>
    </row>
    <row r="336" spans="1:26" ht="24.75" customHeight="1">
      <c r="A336" s="453"/>
      <c r="B336" s="130"/>
      <c r="C336" s="453"/>
      <c r="D336" s="55"/>
      <c r="E336" s="55"/>
      <c r="F336" s="55"/>
      <c r="G336" s="151"/>
      <c r="H336" s="91"/>
      <c r="I336" s="90"/>
      <c r="J336" s="91"/>
      <c r="K336" s="130"/>
      <c r="L336" s="130"/>
      <c r="M336" s="130"/>
      <c r="N336" s="130"/>
      <c r="O336" s="130"/>
      <c r="P336" s="130"/>
      <c r="Q336" s="130"/>
      <c r="R336" s="130"/>
      <c r="S336" s="130"/>
      <c r="T336" s="130"/>
      <c r="U336" s="130"/>
      <c r="V336" s="130"/>
      <c r="W336" s="130"/>
      <c r="X336" s="130"/>
      <c r="Y336" s="130"/>
      <c r="Z336" s="130"/>
    </row>
    <row r="337" spans="1:26" ht="24.75" customHeight="1">
      <c r="A337" s="453"/>
      <c r="B337" s="130"/>
      <c r="C337" s="453"/>
      <c r="D337" s="55"/>
      <c r="E337" s="55"/>
      <c r="F337" s="55"/>
      <c r="G337" s="151"/>
      <c r="H337" s="91"/>
      <c r="I337" s="90"/>
      <c r="J337" s="91"/>
      <c r="K337" s="130"/>
      <c r="L337" s="130"/>
      <c r="M337" s="130"/>
      <c r="N337" s="130"/>
      <c r="O337" s="130"/>
      <c r="P337" s="130"/>
      <c r="Q337" s="130"/>
      <c r="R337" s="130"/>
      <c r="S337" s="130"/>
      <c r="T337" s="130"/>
      <c r="U337" s="130"/>
      <c r="V337" s="130"/>
      <c r="W337" s="130"/>
      <c r="X337" s="130"/>
      <c r="Y337" s="130"/>
      <c r="Z337" s="130"/>
    </row>
    <row r="338" spans="1:26" ht="24.75" customHeight="1">
      <c r="A338" s="453"/>
      <c r="B338" s="130"/>
      <c r="C338" s="453"/>
      <c r="D338" s="55"/>
      <c r="E338" s="55"/>
      <c r="F338" s="55"/>
      <c r="G338" s="151"/>
      <c r="H338" s="91"/>
      <c r="I338" s="90"/>
      <c r="J338" s="91"/>
      <c r="K338" s="130"/>
      <c r="L338" s="130"/>
      <c r="M338" s="130"/>
      <c r="N338" s="130"/>
      <c r="O338" s="130"/>
      <c r="P338" s="130"/>
      <c r="Q338" s="130"/>
      <c r="R338" s="130"/>
      <c r="S338" s="130"/>
      <c r="T338" s="130"/>
      <c r="U338" s="130"/>
      <c r="V338" s="130"/>
      <c r="W338" s="130"/>
      <c r="X338" s="130"/>
      <c r="Y338" s="130"/>
      <c r="Z338" s="130"/>
    </row>
    <row r="339" spans="1:26" ht="24.75" customHeight="1">
      <c r="A339" s="453"/>
      <c r="B339" s="130"/>
      <c r="C339" s="453"/>
      <c r="D339" s="55"/>
      <c r="E339" s="55"/>
      <c r="F339" s="55"/>
      <c r="G339" s="151"/>
      <c r="H339" s="91"/>
      <c r="I339" s="90"/>
      <c r="J339" s="91"/>
      <c r="K339" s="130"/>
      <c r="L339" s="130"/>
      <c r="M339" s="130"/>
      <c r="N339" s="130"/>
      <c r="O339" s="130"/>
      <c r="P339" s="130"/>
      <c r="Q339" s="130"/>
      <c r="R339" s="130"/>
      <c r="S339" s="130"/>
      <c r="T339" s="130"/>
      <c r="U339" s="130"/>
      <c r="V339" s="130"/>
      <c r="W339" s="130"/>
      <c r="X339" s="130"/>
      <c r="Y339" s="130"/>
      <c r="Z339" s="130"/>
    </row>
    <row r="340" spans="1:26" ht="24.75" customHeight="1">
      <c r="A340" s="453"/>
      <c r="B340" s="130"/>
      <c r="C340" s="453"/>
      <c r="D340" s="55"/>
      <c r="E340" s="55"/>
      <c r="F340" s="55"/>
      <c r="G340" s="151"/>
      <c r="H340" s="91"/>
      <c r="I340" s="90"/>
      <c r="J340" s="91"/>
      <c r="K340" s="130"/>
      <c r="L340" s="130"/>
      <c r="M340" s="130"/>
      <c r="N340" s="130"/>
      <c r="O340" s="130"/>
      <c r="P340" s="130"/>
      <c r="Q340" s="130"/>
      <c r="R340" s="130"/>
      <c r="S340" s="130"/>
      <c r="T340" s="130"/>
      <c r="U340" s="130"/>
      <c r="V340" s="130"/>
      <c r="W340" s="130"/>
      <c r="X340" s="130"/>
      <c r="Y340" s="130"/>
      <c r="Z340" s="130"/>
    </row>
    <row r="341" spans="1:26" ht="24.75" customHeight="1">
      <c r="A341" s="453"/>
      <c r="B341" s="130"/>
      <c r="C341" s="453"/>
      <c r="D341" s="55"/>
      <c r="E341" s="55"/>
      <c r="F341" s="55"/>
      <c r="G341" s="151"/>
      <c r="H341" s="91"/>
      <c r="I341" s="90"/>
      <c r="J341" s="91"/>
      <c r="K341" s="130"/>
      <c r="L341" s="130"/>
      <c r="M341" s="130"/>
      <c r="N341" s="130"/>
      <c r="O341" s="130"/>
      <c r="P341" s="130"/>
      <c r="Q341" s="130"/>
      <c r="R341" s="130"/>
      <c r="S341" s="130"/>
      <c r="T341" s="130"/>
      <c r="U341" s="130"/>
      <c r="V341" s="130"/>
      <c r="W341" s="130"/>
      <c r="X341" s="130"/>
      <c r="Y341" s="130"/>
      <c r="Z341" s="130"/>
    </row>
    <row r="342" spans="1:26" ht="24.75" customHeight="1">
      <c r="A342" s="453"/>
      <c r="B342" s="130"/>
      <c r="C342" s="453"/>
      <c r="D342" s="55"/>
      <c r="E342" s="55"/>
      <c r="F342" s="55"/>
      <c r="G342" s="151"/>
      <c r="H342" s="91"/>
      <c r="I342" s="90"/>
      <c r="J342" s="91"/>
      <c r="K342" s="130"/>
      <c r="L342" s="130"/>
      <c r="M342" s="130"/>
      <c r="N342" s="130"/>
      <c r="O342" s="130"/>
      <c r="P342" s="130"/>
      <c r="Q342" s="130"/>
      <c r="R342" s="130"/>
      <c r="S342" s="130"/>
      <c r="T342" s="130"/>
      <c r="U342" s="130"/>
      <c r="V342" s="130"/>
      <c r="W342" s="130"/>
      <c r="X342" s="130"/>
      <c r="Y342" s="130"/>
      <c r="Z342" s="130"/>
    </row>
    <row r="343" spans="1:26" ht="24.75" customHeight="1">
      <c r="A343" s="453"/>
      <c r="B343" s="130"/>
      <c r="C343" s="453"/>
      <c r="D343" s="55"/>
      <c r="E343" s="55"/>
      <c r="F343" s="55"/>
      <c r="G343" s="151"/>
      <c r="H343" s="91"/>
      <c r="I343" s="90"/>
      <c r="J343" s="91"/>
      <c r="K343" s="130"/>
      <c r="L343" s="130"/>
      <c r="M343" s="130"/>
      <c r="N343" s="130"/>
      <c r="O343" s="130"/>
      <c r="P343" s="130"/>
      <c r="Q343" s="130"/>
      <c r="R343" s="130"/>
      <c r="S343" s="130"/>
      <c r="T343" s="130"/>
      <c r="U343" s="130"/>
      <c r="V343" s="130"/>
      <c r="W343" s="130"/>
      <c r="X343" s="130"/>
      <c r="Y343" s="130"/>
      <c r="Z343" s="130"/>
    </row>
    <row r="344" spans="1:26" ht="24.75" customHeight="1">
      <c r="A344" s="453"/>
      <c r="B344" s="130"/>
      <c r="C344" s="453"/>
      <c r="D344" s="55"/>
      <c r="E344" s="55"/>
      <c r="F344" s="55"/>
      <c r="G344" s="151"/>
      <c r="H344" s="91"/>
      <c r="I344" s="90"/>
      <c r="J344" s="91"/>
      <c r="K344" s="130"/>
      <c r="L344" s="130"/>
      <c r="M344" s="130"/>
      <c r="N344" s="130"/>
      <c r="O344" s="130"/>
      <c r="P344" s="130"/>
      <c r="Q344" s="130"/>
      <c r="R344" s="130"/>
      <c r="S344" s="130"/>
      <c r="T344" s="130"/>
      <c r="U344" s="130"/>
      <c r="V344" s="130"/>
      <c r="W344" s="130"/>
      <c r="X344" s="130"/>
      <c r="Y344" s="130"/>
      <c r="Z344" s="130"/>
    </row>
    <row r="345" spans="1:26" ht="24.75" customHeight="1">
      <c r="A345" s="453"/>
      <c r="B345" s="130"/>
      <c r="C345" s="453"/>
      <c r="D345" s="55"/>
      <c r="E345" s="55"/>
      <c r="F345" s="55"/>
      <c r="G345" s="151"/>
      <c r="H345" s="91"/>
      <c r="I345" s="90"/>
      <c r="J345" s="91"/>
      <c r="K345" s="130"/>
      <c r="L345" s="130"/>
      <c r="M345" s="130"/>
      <c r="N345" s="130"/>
      <c r="O345" s="130"/>
      <c r="P345" s="130"/>
      <c r="Q345" s="130"/>
      <c r="R345" s="130"/>
      <c r="S345" s="130"/>
      <c r="T345" s="130"/>
      <c r="U345" s="130"/>
      <c r="V345" s="130"/>
      <c r="W345" s="130"/>
      <c r="X345" s="130"/>
      <c r="Y345" s="130"/>
      <c r="Z345" s="130"/>
    </row>
    <row r="346" spans="1:26" ht="24.75" customHeight="1">
      <c r="A346" s="453"/>
      <c r="B346" s="130"/>
      <c r="C346" s="453"/>
      <c r="D346" s="55"/>
      <c r="E346" s="55"/>
      <c r="F346" s="55"/>
      <c r="G346" s="151"/>
      <c r="H346" s="91"/>
      <c r="I346" s="90"/>
      <c r="J346" s="91"/>
      <c r="K346" s="130"/>
      <c r="L346" s="130"/>
      <c r="M346" s="130"/>
      <c r="N346" s="130"/>
      <c r="O346" s="130"/>
      <c r="P346" s="130"/>
      <c r="Q346" s="130"/>
      <c r="R346" s="130"/>
      <c r="S346" s="130"/>
      <c r="T346" s="130"/>
      <c r="U346" s="130"/>
      <c r="V346" s="130"/>
      <c r="W346" s="130"/>
      <c r="X346" s="130"/>
      <c r="Y346" s="130"/>
      <c r="Z346" s="130"/>
    </row>
    <row r="347" spans="1:26" ht="24.75" customHeight="1">
      <c r="A347" s="453"/>
      <c r="B347" s="130"/>
      <c r="C347" s="453"/>
      <c r="D347" s="55"/>
      <c r="E347" s="55"/>
      <c r="F347" s="55"/>
      <c r="G347" s="151"/>
      <c r="H347" s="91"/>
      <c r="I347" s="90"/>
      <c r="J347" s="91"/>
      <c r="K347" s="130"/>
      <c r="L347" s="130"/>
      <c r="M347" s="130"/>
      <c r="N347" s="130"/>
      <c r="O347" s="130"/>
      <c r="P347" s="130"/>
      <c r="Q347" s="130"/>
      <c r="R347" s="130"/>
      <c r="S347" s="130"/>
      <c r="T347" s="130"/>
      <c r="U347" s="130"/>
      <c r="V347" s="130"/>
      <c r="W347" s="130"/>
      <c r="X347" s="130"/>
      <c r="Y347" s="130"/>
      <c r="Z347" s="130"/>
    </row>
    <row r="348" spans="1:26" ht="24.75" customHeight="1">
      <c r="A348" s="453"/>
      <c r="B348" s="130"/>
      <c r="C348" s="453"/>
      <c r="D348" s="55"/>
      <c r="E348" s="55"/>
      <c r="F348" s="55"/>
      <c r="G348" s="151"/>
      <c r="H348" s="91"/>
      <c r="I348" s="90"/>
      <c r="J348" s="91"/>
      <c r="K348" s="130"/>
      <c r="L348" s="130"/>
      <c r="M348" s="130"/>
      <c r="N348" s="130"/>
      <c r="O348" s="130"/>
      <c r="P348" s="130"/>
      <c r="Q348" s="130"/>
      <c r="R348" s="130"/>
      <c r="S348" s="130"/>
      <c r="T348" s="130"/>
      <c r="U348" s="130"/>
      <c r="V348" s="130"/>
      <c r="W348" s="130"/>
      <c r="X348" s="130"/>
      <c r="Y348" s="130"/>
      <c r="Z348" s="130"/>
    </row>
    <row r="349" spans="1:26" ht="24.75" customHeight="1">
      <c r="A349" s="453"/>
      <c r="B349" s="130"/>
      <c r="C349" s="453"/>
      <c r="D349" s="55"/>
      <c r="E349" s="55"/>
      <c r="F349" s="55"/>
      <c r="G349" s="151"/>
      <c r="H349" s="91"/>
      <c r="I349" s="90"/>
      <c r="J349" s="91"/>
      <c r="K349" s="130"/>
      <c r="L349" s="130"/>
      <c r="M349" s="130"/>
      <c r="N349" s="130"/>
      <c r="O349" s="130"/>
      <c r="P349" s="130"/>
      <c r="Q349" s="130"/>
      <c r="R349" s="130"/>
      <c r="S349" s="130"/>
      <c r="T349" s="130"/>
      <c r="U349" s="130"/>
      <c r="V349" s="130"/>
      <c r="W349" s="130"/>
      <c r="X349" s="130"/>
      <c r="Y349" s="130"/>
      <c r="Z349" s="130"/>
    </row>
    <row r="350" spans="1:26" ht="24.75" customHeight="1">
      <c r="A350" s="453"/>
      <c r="B350" s="130"/>
      <c r="C350" s="453"/>
      <c r="D350" s="55"/>
      <c r="E350" s="55"/>
      <c r="F350" s="55"/>
      <c r="G350" s="151"/>
      <c r="H350" s="91"/>
      <c r="I350" s="90"/>
      <c r="J350" s="91"/>
      <c r="K350" s="130"/>
      <c r="L350" s="130"/>
      <c r="M350" s="130"/>
      <c r="N350" s="130"/>
      <c r="O350" s="130"/>
      <c r="P350" s="130"/>
      <c r="Q350" s="130"/>
      <c r="R350" s="130"/>
      <c r="S350" s="130"/>
      <c r="T350" s="130"/>
      <c r="U350" s="130"/>
      <c r="V350" s="130"/>
      <c r="W350" s="130"/>
      <c r="X350" s="130"/>
      <c r="Y350" s="130"/>
      <c r="Z350" s="130"/>
    </row>
    <row r="351" spans="1:26" ht="24.75" customHeight="1">
      <c r="A351" s="453"/>
      <c r="B351" s="130"/>
      <c r="C351" s="453"/>
      <c r="D351" s="55"/>
      <c r="E351" s="55"/>
      <c r="F351" s="55"/>
      <c r="G351" s="151"/>
      <c r="H351" s="91"/>
      <c r="I351" s="90"/>
      <c r="J351" s="91"/>
      <c r="K351" s="130"/>
      <c r="L351" s="130"/>
      <c r="M351" s="130"/>
      <c r="N351" s="130"/>
      <c r="O351" s="130"/>
      <c r="P351" s="130"/>
      <c r="Q351" s="130"/>
      <c r="R351" s="130"/>
      <c r="S351" s="130"/>
      <c r="T351" s="130"/>
      <c r="U351" s="130"/>
      <c r="V351" s="130"/>
      <c r="W351" s="130"/>
      <c r="X351" s="130"/>
      <c r="Y351" s="130"/>
      <c r="Z351" s="130"/>
    </row>
    <row r="352" spans="1:26" ht="24.75" customHeight="1">
      <c r="A352" s="453"/>
      <c r="B352" s="130"/>
      <c r="C352" s="453"/>
      <c r="D352" s="55"/>
      <c r="E352" s="55"/>
      <c r="F352" s="55"/>
      <c r="G352" s="151"/>
      <c r="H352" s="91"/>
      <c r="I352" s="90"/>
      <c r="J352" s="91"/>
      <c r="K352" s="130"/>
      <c r="L352" s="130"/>
      <c r="M352" s="130"/>
      <c r="N352" s="130"/>
      <c r="O352" s="130"/>
      <c r="P352" s="130"/>
      <c r="Q352" s="130"/>
      <c r="R352" s="130"/>
      <c r="S352" s="130"/>
      <c r="T352" s="130"/>
      <c r="U352" s="130"/>
      <c r="V352" s="130"/>
      <c r="W352" s="130"/>
      <c r="X352" s="130"/>
      <c r="Y352" s="130"/>
      <c r="Z352" s="130"/>
    </row>
    <row r="353" spans="1:26" ht="24.75" customHeight="1">
      <c r="A353" s="453"/>
      <c r="B353" s="130"/>
      <c r="C353" s="453"/>
      <c r="D353" s="55"/>
      <c r="E353" s="55"/>
      <c r="F353" s="55"/>
      <c r="G353" s="151"/>
      <c r="H353" s="91"/>
      <c r="I353" s="90"/>
      <c r="J353" s="91"/>
      <c r="K353" s="130"/>
      <c r="L353" s="130"/>
      <c r="M353" s="130"/>
      <c r="N353" s="130"/>
      <c r="O353" s="130"/>
      <c r="P353" s="130"/>
      <c r="Q353" s="130"/>
      <c r="R353" s="130"/>
      <c r="S353" s="130"/>
      <c r="T353" s="130"/>
      <c r="U353" s="130"/>
      <c r="V353" s="130"/>
      <c r="W353" s="130"/>
      <c r="X353" s="130"/>
      <c r="Y353" s="130"/>
      <c r="Z353" s="130"/>
    </row>
    <row r="354" spans="1:26" ht="24.75" customHeight="1">
      <c r="A354" s="453"/>
      <c r="B354" s="130"/>
      <c r="C354" s="453"/>
      <c r="D354" s="55"/>
      <c r="E354" s="55"/>
      <c r="F354" s="55"/>
      <c r="G354" s="151"/>
      <c r="H354" s="91"/>
      <c r="I354" s="90"/>
      <c r="J354" s="91"/>
      <c r="K354" s="130"/>
      <c r="L354" s="130"/>
      <c r="M354" s="130"/>
      <c r="N354" s="130"/>
      <c r="O354" s="130"/>
      <c r="P354" s="130"/>
      <c r="Q354" s="130"/>
      <c r="R354" s="130"/>
      <c r="S354" s="130"/>
      <c r="T354" s="130"/>
      <c r="U354" s="130"/>
      <c r="V354" s="130"/>
      <c r="W354" s="130"/>
      <c r="X354" s="130"/>
      <c r="Y354" s="130"/>
      <c r="Z354" s="130"/>
    </row>
    <row r="355" spans="1:26" ht="24.75" customHeight="1">
      <c r="A355" s="453"/>
      <c r="B355" s="130"/>
      <c r="C355" s="453"/>
      <c r="D355" s="55"/>
      <c r="E355" s="55"/>
      <c r="F355" s="55"/>
      <c r="G355" s="151"/>
      <c r="H355" s="91"/>
      <c r="I355" s="90"/>
      <c r="J355" s="91"/>
      <c r="K355" s="130"/>
      <c r="L355" s="130"/>
      <c r="M355" s="130"/>
      <c r="N355" s="130"/>
      <c r="O355" s="130"/>
      <c r="P355" s="130"/>
      <c r="Q355" s="130"/>
      <c r="R355" s="130"/>
      <c r="S355" s="130"/>
      <c r="T355" s="130"/>
      <c r="U355" s="130"/>
      <c r="V355" s="130"/>
      <c r="W355" s="130"/>
      <c r="X355" s="130"/>
      <c r="Y355" s="130"/>
      <c r="Z355" s="130"/>
    </row>
    <row r="356" spans="1:26" ht="24.75" customHeight="1">
      <c r="A356" s="453"/>
      <c r="B356" s="130"/>
      <c r="C356" s="453"/>
      <c r="D356" s="55"/>
      <c r="E356" s="55"/>
      <c r="F356" s="55"/>
      <c r="G356" s="151"/>
      <c r="H356" s="91"/>
      <c r="I356" s="90"/>
      <c r="J356" s="91"/>
      <c r="K356" s="130"/>
      <c r="L356" s="130"/>
      <c r="M356" s="130"/>
      <c r="N356" s="130"/>
      <c r="O356" s="130"/>
      <c r="P356" s="130"/>
      <c r="Q356" s="130"/>
      <c r="R356" s="130"/>
      <c r="S356" s="130"/>
      <c r="T356" s="130"/>
      <c r="U356" s="130"/>
      <c r="V356" s="130"/>
      <c r="W356" s="130"/>
      <c r="X356" s="130"/>
      <c r="Y356" s="130"/>
      <c r="Z356" s="130"/>
    </row>
    <row r="357" spans="1:26" ht="24.75" customHeight="1">
      <c r="A357" s="453"/>
      <c r="B357" s="130"/>
      <c r="C357" s="453"/>
      <c r="D357" s="55"/>
      <c r="E357" s="55"/>
      <c r="F357" s="55"/>
      <c r="G357" s="151"/>
      <c r="H357" s="91"/>
      <c r="I357" s="90"/>
      <c r="J357" s="91"/>
      <c r="K357" s="130"/>
      <c r="L357" s="130"/>
      <c r="M357" s="130"/>
      <c r="N357" s="130"/>
      <c r="O357" s="130"/>
      <c r="P357" s="130"/>
      <c r="Q357" s="130"/>
      <c r="R357" s="130"/>
      <c r="S357" s="130"/>
      <c r="T357" s="130"/>
      <c r="U357" s="130"/>
      <c r="V357" s="130"/>
      <c r="W357" s="130"/>
      <c r="X357" s="130"/>
      <c r="Y357" s="130"/>
      <c r="Z357" s="130"/>
    </row>
    <row r="358" spans="1:26" ht="24.75" customHeight="1">
      <c r="A358" s="453"/>
      <c r="B358" s="130"/>
      <c r="C358" s="453"/>
      <c r="D358" s="55"/>
      <c r="E358" s="55"/>
      <c r="F358" s="55"/>
      <c r="G358" s="151"/>
      <c r="H358" s="91"/>
      <c r="I358" s="90"/>
      <c r="J358" s="91"/>
      <c r="K358" s="130"/>
      <c r="L358" s="130"/>
      <c r="M358" s="130"/>
      <c r="N358" s="130"/>
      <c r="O358" s="130"/>
      <c r="P358" s="130"/>
      <c r="Q358" s="130"/>
      <c r="R358" s="130"/>
      <c r="S358" s="130"/>
      <c r="T358" s="130"/>
      <c r="U358" s="130"/>
      <c r="V358" s="130"/>
      <c r="W358" s="130"/>
      <c r="X358" s="130"/>
      <c r="Y358" s="130"/>
      <c r="Z358" s="130"/>
    </row>
    <row r="359" spans="1:26" ht="24.75" customHeight="1">
      <c r="A359" s="453"/>
      <c r="B359" s="130"/>
      <c r="C359" s="453"/>
      <c r="D359" s="55"/>
      <c r="E359" s="55"/>
      <c r="F359" s="55"/>
      <c r="G359" s="151"/>
      <c r="H359" s="91"/>
      <c r="I359" s="90"/>
      <c r="J359" s="91"/>
      <c r="K359" s="130"/>
      <c r="L359" s="130"/>
      <c r="M359" s="130"/>
      <c r="N359" s="130"/>
      <c r="O359" s="130"/>
      <c r="P359" s="130"/>
      <c r="Q359" s="130"/>
      <c r="R359" s="130"/>
      <c r="S359" s="130"/>
      <c r="T359" s="130"/>
      <c r="U359" s="130"/>
      <c r="V359" s="130"/>
      <c r="W359" s="130"/>
      <c r="X359" s="130"/>
      <c r="Y359" s="130"/>
      <c r="Z359" s="130"/>
    </row>
    <row r="360" spans="1:26" ht="24.75" customHeight="1">
      <c r="A360" s="453"/>
      <c r="B360" s="130"/>
      <c r="C360" s="453"/>
      <c r="D360" s="55"/>
      <c r="E360" s="55"/>
      <c r="F360" s="55"/>
      <c r="G360" s="151"/>
      <c r="H360" s="91"/>
      <c r="I360" s="90"/>
      <c r="J360" s="91"/>
      <c r="K360" s="130"/>
      <c r="L360" s="130"/>
      <c r="M360" s="130"/>
      <c r="N360" s="130"/>
      <c r="O360" s="130"/>
      <c r="P360" s="130"/>
      <c r="Q360" s="130"/>
      <c r="R360" s="130"/>
      <c r="S360" s="130"/>
      <c r="T360" s="130"/>
      <c r="U360" s="130"/>
      <c r="V360" s="130"/>
      <c r="W360" s="130"/>
      <c r="X360" s="130"/>
      <c r="Y360" s="130"/>
      <c r="Z360" s="130"/>
    </row>
    <row r="361" spans="1:26" ht="24.75" customHeight="1">
      <c r="A361" s="453"/>
      <c r="B361" s="130"/>
      <c r="C361" s="453"/>
      <c r="D361" s="55"/>
      <c r="E361" s="55"/>
      <c r="F361" s="55"/>
      <c r="G361" s="151"/>
      <c r="H361" s="91"/>
      <c r="I361" s="90"/>
      <c r="J361" s="91"/>
      <c r="K361" s="130"/>
      <c r="L361" s="130"/>
      <c r="M361" s="130"/>
      <c r="N361" s="130"/>
      <c r="O361" s="130"/>
      <c r="P361" s="130"/>
      <c r="Q361" s="130"/>
      <c r="R361" s="130"/>
      <c r="S361" s="130"/>
      <c r="T361" s="130"/>
      <c r="U361" s="130"/>
      <c r="V361" s="130"/>
      <c r="W361" s="130"/>
      <c r="X361" s="130"/>
      <c r="Y361" s="130"/>
      <c r="Z361" s="130"/>
    </row>
    <row r="362" spans="1:26" ht="24.75" customHeight="1">
      <c r="A362" s="453"/>
      <c r="B362" s="130"/>
      <c r="C362" s="453"/>
      <c r="D362" s="55"/>
      <c r="E362" s="55"/>
      <c r="F362" s="55"/>
      <c r="G362" s="151"/>
      <c r="H362" s="91"/>
      <c r="I362" s="90"/>
      <c r="J362" s="91"/>
      <c r="K362" s="130"/>
      <c r="L362" s="130"/>
      <c r="M362" s="130"/>
      <c r="N362" s="130"/>
      <c r="O362" s="130"/>
      <c r="P362" s="130"/>
      <c r="Q362" s="130"/>
      <c r="R362" s="130"/>
      <c r="S362" s="130"/>
      <c r="T362" s="130"/>
      <c r="U362" s="130"/>
      <c r="V362" s="130"/>
      <c r="W362" s="130"/>
      <c r="X362" s="130"/>
      <c r="Y362" s="130"/>
      <c r="Z362" s="130"/>
    </row>
    <row r="363" spans="1:26" ht="24.75" customHeight="1">
      <c r="A363" s="453"/>
      <c r="B363" s="130"/>
      <c r="C363" s="453"/>
      <c r="D363" s="55"/>
      <c r="E363" s="55"/>
      <c r="F363" s="55"/>
      <c r="G363" s="151"/>
      <c r="H363" s="91"/>
      <c r="I363" s="90"/>
      <c r="J363" s="91"/>
      <c r="K363" s="130"/>
      <c r="L363" s="130"/>
      <c r="M363" s="130"/>
      <c r="N363" s="130"/>
      <c r="O363" s="130"/>
      <c r="P363" s="130"/>
      <c r="Q363" s="130"/>
      <c r="R363" s="130"/>
      <c r="S363" s="130"/>
      <c r="T363" s="130"/>
      <c r="U363" s="130"/>
      <c r="V363" s="130"/>
      <c r="W363" s="130"/>
      <c r="X363" s="130"/>
      <c r="Y363" s="130"/>
      <c r="Z363" s="130"/>
    </row>
    <row r="364" spans="1:26" ht="24.75" customHeight="1">
      <c r="A364" s="453"/>
      <c r="B364" s="130"/>
      <c r="C364" s="453"/>
      <c r="D364" s="55"/>
      <c r="E364" s="55"/>
      <c r="F364" s="55"/>
      <c r="G364" s="151"/>
      <c r="H364" s="91"/>
      <c r="I364" s="90"/>
      <c r="J364" s="91"/>
      <c r="K364" s="130"/>
      <c r="L364" s="130"/>
      <c r="M364" s="130"/>
      <c r="N364" s="130"/>
      <c r="O364" s="130"/>
      <c r="P364" s="130"/>
      <c r="Q364" s="130"/>
      <c r="R364" s="130"/>
      <c r="S364" s="130"/>
      <c r="T364" s="130"/>
      <c r="U364" s="130"/>
      <c r="V364" s="130"/>
      <c r="W364" s="130"/>
      <c r="X364" s="130"/>
      <c r="Y364" s="130"/>
      <c r="Z364" s="130"/>
    </row>
    <row r="365" spans="1:26" ht="24.75" customHeight="1">
      <c r="A365" s="453"/>
      <c r="B365" s="130"/>
      <c r="C365" s="453"/>
      <c r="D365" s="55"/>
      <c r="E365" s="55"/>
      <c r="F365" s="55"/>
      <c r="G365" s="151"/>
      <c r="H365" s="91"/>
      <c r="I365" s="90"/>
      <c r="J365" s="91"/>
      <c r="K365" s="130"/>
      <c r="L365" s="130"/>
      <c r="M365" s="130"/>
      <c r="N365" s="130"/>
      <c r="O365" s="130"/>
      <c r="P365" s="130"/>
      <c r="Q365" s="130"/>
      <c r="R365" s="130"/>
      <c r="S365" s="130"/>
      <c r="T365" s="130"/>
      <c r="U365" s="130"/>
      <c r="V365" s="130"/>
      <c r="W365" s="130"/>
      <c r="X365" s="130"/>
      <c r="Y365" s="130"/>
      <c r="Z365" s="130"/>
    </row>
    <row r="366" spans="1:26" ht="24.75" customHeight="1">
      <c r="A366" s="453"/>
      <c r="B366" s="130"/>
      <c r="C366" s="453"/>
      <c r="D366" s="55"/>
      <c r="E366" s="55"/>
      <c r="F366" s="55"/>
      <c r="G366" s="151"/>
      <c r="H366" s="91"/>
      <c r="I366" s="90"/>
      <c r="J366" s="91"/>
      <c r="K366" s="130"/>
      <c r="L366" s="130"/>
      <c r="M366" s="130"/>
      <c r="N366" s="130"/>
      <c r="O366" s="130"/>
      <c r="P366" s="130"/>
      <c r="Q366" s="130"/>
      <c r="R366" s="130"/>
      <c r="S366" s="130"/>
      <c r="T366" s="130"/>
      <c r="U366" s="130"/>
      <c r="V366" s="130"/>
      <c r="W366" s="130"/>
      <c r="X366" s="130"/>
      <c r="Y366" s="130"/>
      <c r="Z366" s="130"/>
    </row>
    <row r="367" spans="1:26" ht="24.75" customHeight="1">
      <c r="A367" s="453"/>
      <c r="B367" s="130"/>
      <c r="C367" s="453"/>
      <c r="D367" s="55"/>
      <c r="E367" s="55"/>
      <c r="F367" s="55"/>
      <c r="G367" s="151"/>
      <c r="H367" s="91"/>
      <c r="I367" s="90"/>
      <c r="J367" s="91"/>
      <c r="K367" s="130"/>
      <c r="L367" s="130"/>
      <c r="M367" s="130"/>
      <c r="N367" s="130"/>
      <c r="O367" s="130"/>
      <c r="P367" s="130"/>
      <c r="Q367" s="130"/>
      <c r="R367" s="130"/>
      <c r="S367" s="130"/>
      <c r="T367" s="130"/>
      <c r="U367" s="130"/>
      <c r="V367" s="130"/>
      <c r="W367" s="130"/>
      <c r="X367" s="130"/>
      <c r="Y367" s="130"/>
      <c r="Z367" s="130"/>
    </row>
    <row r="368" spans="1:26" ht="24.75" customHeight="1">
      <c r="A368" s="453"/>
      <c r="B368" s="130"/>
      <c r="C368" s="453"/>
      <c r="D368" s="55"/>
      <c r="E368" s="55"/>
      <c r="F368" s="55"/>
      <c r="G368" s="151"/>
      <c r="H368" s="91"/>
      <c r="I368" s="90"/>
      <c r="J368" s="91"/>
      <c r="K368" s="130"/>
      <c r="L368" s="130"/>
      <c r="M368" s="130"/>
      <c r="N368" s="130"/>
      <c r="O368" s="130"/>
      <c r="P368" s="130"/>
      <c r="Q368" s="130"/>
      <c r="R368" s="130"/>
      <c r="S368" s="130"/>
      <c r="T368" s="130"/>
      <c r="U368" s="130"/>
      <c r="V368" s="130"/>
      <c r="W368" s="130"/>
      <c r="X368" s="130"/>
      <c r="Y368" s="130"/>
      <c r="Z368" s="130"/>
    </row>
    <row r="369" spans="1:26" ht="24.75" customHeight="1">
      <c r="A369" s="453"/>
      <c r="B369" s="130"/>
      <c r="C369" s="453"/>
      <c r="D369" s="55"/>
      <c r="E369" s="55"/>
      <c r="F369" s="55"/>
      <c r="G369" s="151"/>
      <c r="H369" s="91"/>
      <c r="I369" s="90"/>
      <c r="J369" s="91"/>
      <c r="K369" s="130"/>
      <c r="L369" s="130"/>
      <c r="M369" s="130"/>
      <c r="N369" s="130"/>
      <c r="O369" s="130"/>
      <c r="P369" s="130"/>
      <c r="Q369" s="130"/>
      <c r="R369" s="130"/>
      <c r="S369" s="130"/>
      <c r="T369" s="130"/>
      <c r="U369" s="130"/>
      <c r="V369" s="130"/>
      <c r="W369" s="130"/>
      <c r="X369" s="130"/>
      <c r="Y369" s="130"/>
      <c r="Z369" s="130"/>
    </row>
    <row r="370" spans="1:26" ht="24.75" customHeight="1">
      <c r="A370" s="453"/>
      <c r="B370" s="130"/>
      <c r="C370" s="453"/>
      <c r="D370" s="55"/>
      <c r="E370" s="55"/>
      <c r="F370" s="55"/>
      <c r="G370" s="151"/>
      <c r="H370" s="91"/>
      <c r="I370" s="90"/>
      <c r="J370" s="91"/>
      <c r="K370" s="130"/>
      <c r="L370" s="130"/>
      <c r="M370" s="130"/>
      <c r="N370" s="130"/>
      <c r="O370" s="130"/>
      <c r="P370" s="130"/>
      <c r="Q370" s="130"/>
      <c r="R370" s="130"/>
      <c r="S370" s="130"/>
      <c r="T370" s="130"/>
      <c r="U370" s="130"/>
      <c r="V370" s="130"/>
      <c r="W370" s="130"/>
      <c r="X370" s="130"/>
      <c r="Y370" s="130"/>
      <c r="Z370" s="130"/>
    </row>
    <row r="371" spans="1:26" ht="24.75" customHeight="1">
      <c r="A371" s="453"/>
      <c r="B371" s="130"/>
      <c r="C371" s="453"/>
      <c r="D371" s="55"/>
      <c r="E371" s="55"/>
      <c r="F371" s="55"/>
      <c r="G371" s="151"/>
      <c r="H371" s="91"/>
      <c r="I371" s="90"/>
      <c r="J371" s="91"/>
      <c r="K371" s="130"/>
      <c r="L371" s="130"/>
      <c r="M371" s="130"/>
      <c r="N371" s="130"/>
      <c r="O371" s="130"/>
      <c r="P371" s="130"/>
      <c r="Q371" s="130"/>
      <c r="R371" s="130"/>
      <c r="S371" s="130"/>
      <c r="T371" s="130"/>
      <c r="U371" s="130"/>
      <c r="V371" s="130"/>
      <c r="W371" s="130"/>
      <c r="X371" s="130"/>
      <c r="Y371" s="130"/>
      <c r="Z371" s="130"/>
    </row>
    <row r="372" spans="1:26" ht="24.75" customHeight="1">
      <c r="A372" s="453"/>
      <c r="B372" s="130"/>
      <c r="C372" s="453"/>
      <c r="D372" s="55"/>
      <c r="E372" s="55"/>
      <c r="F372" s="55"/>
      <c r="G372" s="151"/>
      <c r="H372" s="91"/>
      <c r="I372" s="90"/>
      <c r="J372" s="91"/>
      <c r="K372" s="130"/>
      <c r="L372" s="130"/>
      <c r="M372" s="130"/>
      <c r="N372" s="130"/>
      <c r="O372" s="130"/>
      <c r="P372" s="130"/>
      <c r="Q372" s="130"/>
      <c r="R372" s="130"/>
      <c r="S372" s="130"/>
      <c r="T372" s="130"/>
      <c r="U372" s="130"/>
      <c r="V372" s="130"/>
      <c r="W372" s="130"/>
      <c r="X372" s="130"/>
      <c r="Y372" s="130"/>
      <c r="Z372" s="130"/>
    </row>
    <row r="373" spans="1:26" ht="24.75" customHeight="1">
      <c r="A373" s="453"/>
      <c r="B373" s="130"/>
      <c r="C373" s="453"/>
      <c r="D373" s="55"/>
      <c r="E373" s="55"/>
      <c r="F373" s="55"/>
      <c r="G373" s="151"/>
      <c r="H373" s="91"/>
      <c r="I373" s="90"/>
      <c r="J373" s="91"/>
      <c r="K373" s="130"/>
      <c r="L373" s="130"/>
      <c r="M373" s="130"/>
      <c r="N373" s="130"/>
      <c r="O373" s="130"/>
      <c r="P373" s="130"/>
      <c r="Q373" s="130"/>
      <c r="R373" s="130"/>
      <c r="S373" s="130"/>
      <c r="T373" s="130"/>
      <c r="U373" s="130"/>
      <c r="V373" s="130"/>
      <c r="W373" s="130"/>
      <c r="X373" s="130"/>
      <c r="Y373" s="130"/>
      <c r="Z373" s="130"/>
    </row>
    <row r="374" spans="1:26" ht="24.75" customHeight="1">
      <c r="A374" s="453"/>
      <c r="B374" s="130"/>
      <c r="C374" s="453"/>
      <c r="D374" s="55"/>
      <c r="E374" s="55"/>
      <c r="F374" s="55"/>
      <c r="G374" s="151"/>
      <c r="H374" s="91"/>
      <c r="I374" s="90"/>
      <c r="J374" s="91"/>
      <c r="K374" s="130"/>
      <c r="L374" s="130"/>
      <c r="M374" s="130"/>
      <c r="N374" s="130"/>
      <c r="O374" s="130"/>
      <c r="P374" s="130"/>
      <c r="Q374" s="130"/>
      <c r="R374" s="130"/>
      <c r="S374" s="130"/>
      <c r="T374" s="130"/>
      <c r="U374" s="130"/>
      <c r="V374" s="130"/>
      <c r="W374" s="130"/>
      <c r="X374" s="130"/>
      <c r="Y374" s="130"/>
      <c r="Z374" s="130"/>
    </row>
    <row r="375" spans="1:26" ht="24.75" customHeight="1">
      <c r="A375" s="453"/>
      <c r="B375" s="130"/>
      <c r="C375" s="453"/>
      <c r="D375" s="55"/>
      <c r="E375" s="55"/>
      <c r="F375" s="55"/>
      <c r="G375" s="151"/>
      <c r="H375" s="91"/>
      <c r="I375" s="90"/>
      <c r="J375" s="91"/>
      <c r="K375" s="130"/>
      <c r="L375" s="130"/>
      <c r="M375" s="130"/>
      <c r="N375" s="130"/>
      <c r="O375" s="130"/>
      <c r="P375" s="130"/>
      <c r="Q375" s="130"/>
      <c r="R375" s="130"/>
      <c r="S375" s="130"/>
      <c r="T375" s="130"/>
      <c r="U375" s="130"/>
      <c r="V375" s="130"/>
      <c r="W375" s="130"/>
      <c r="X375" s="130"/>
      <c r="Y375" s="130"/>
      <c r="Z375" s="130"/>
    </row>
    <row r="376" spans="1:26" ht="24.75" customHeight="1">
      <c r="A376" s="453"/>
      <c r="B376" s="130"/>
      <c r="C376" s="453"/>
      <c r="D376" s="55"/>
      <c r="E376" s="55"/>
      <c r="F376" s="55"/>
      <c r="G376" s="151"/>
      <c r="H376" s="91"/>
      <c r="I376" s="90"/>
      <c r="J376" s="91"/>
      <c r="K376" s="130"/>
      <c r="L376" s="130"/>
      <c r="M376" s="130"/>
      <c r="N376" s="130"/>
      <c r="O376" s="130"/>
      <c r="P376" s="130"/>
      <c r="Q376" s="130"/>
      <c r="R376" s="130"/>
      <c r="S376" s="130"/>
      <c r="T376" s="130"/>
      <c r="U376" s="130"/>
      <c r="V376" s="130"/>
      <c r="W376" s="130"/>
      <c r="X376" s="130"/>
      <c r="Y376" s="130"/>
      <c r="Z376" s="130"/>
    </row>
    <row r="377" spans="1:26" ht="24.75" customHeight="1">
      <c r="A377" s="453"/>
      <c r="B377" s="130"/>
      <c r="C377" s="453"/>
      <c r="D377" s="55"/>
      <c r="E377" s="55"/>
      <c r="F377" s="55"/>
      <c r="G377" s="151"/>
      <c r="H377" s="91"/>
      <c r="I377" s="90"/>
      <c r="J377" s="91"/>
      <c r="K377" s="130"/>
      <c r="L377" s="130"/>
      <c r="M377" s="130"/>
      <c r="N377" s="130"/>
      <c r="O377" s="130"/>
      <c r="P377" s="130"/>
      <c r="Q377" s="130"/>
      <c r="R377" s="130"/>
      <c r="S377" s="130"/>
      <c r="T377" s="130"/>
      <c r="U377" s="130"/>
      <c r="V377" s="130"/>
      <c r="W377" s="130"/>
      <c r="X377" s="130"/>
      <c r="Y377" s="130"/>
      <c r="Z377" s="130"/>
    </row>
    <row r="378" spans="1:26" ht="24.75" customHeight="1">
      <c r="A378" s="453"/>
      <c r="B378" s="130"/>
      <c r="C378" s="453"/>
      <c r="D378" s="55"/>
      <c r="E378" s="55"/>
      <c r="F378" s="55"/>
      <c r="G378" s="151"/>
      <c r="H378" s="91"/>
      <c r="I378" s="90"/>
      <c r="J378" s="91"/>
      <c r="K378" s="130"/>
      <c r="L378" s="130"/>
      <c r="M378" s="130"/>
      <c r="N378" s="130"/>
      <c r="O378" s="130"/>
      <c r="P378" s="130"/>
      <c r="Q378" s="130"/>
      <c r="R378" s="130"/>
      <c r="S378" s="130"/>
      <c r="T378" s="130"/>
      <c r="U378" s="130"/>
      <c r="V378" s="130"/>
      <c r="W378" s="130"/>
      <c r="X378" s="130"/>
      <c r="Y378" s="130"/>
      <c r="Z378" s="130"/>
    </row>
    <row r="379" spans="1:26" ht="24.75" customHeight="1">
      <c r="A379" s="453"/>
      <c r="B379" s="130"/>
      <c r="C379" s="453"/>
      <c r="D379" s="55"/>
      <c r="E379" s="55"/>
      <c r="F379" s="55"/>
      <c r="G379" s="151"/>
      <c r="H379" s="91"/>
      <c r="I379" s="90"/>
      <c r="J379" s="91"/>
      <c r="K379" s="130"/>
      <c r="L379" s="130"/>
      <c r="M379" s="130"/>
      <c r="N379" s="130"/>
      <c r="O379" s="130"/>
      <c r="P379" s="130"/>
      <c r="Q379" s="130"/>
      <c r="R379" s="130"/>
      <c r="S379" s="130"/>
      <c r="T379" s="130"/>
      <c r="U379" s="130"/>
      <c r="V379" s="130"/>
      <c r="W379" s="130"/>
      <c r="X379" s="130"/>
      <c r="Y379" s="130"/>
      <c r="Z379" s="130"/>
    </row>
    <row r="380" spans="1:26" ht="24.75" customHeight="1">
      <c r="A380" s="453"/>
      <c r="B380" s="130"/>
      <c r="C380" s="453"/>
      <c r="D380" s="55"/>
      <c r="E380" s="55"/>
      <c r="F380" s="55"/>
      <c r="G380" s="151"/>
      <c r="H380" s="91"/>
      <c r="I380" s="90"/>
      <c r="J380" s="91"/>
      <c r="K380" s="130"/>
      <c r="L380" s="130"/>
      <c r="M380" s="130"/>
      <c r="N380" s="130"/>
      <c r="O380" s="130"/>
      <c r="P380" s="130"/>
      <c r="Q380" s="130"/>
      <c r="R380" s="130"/>
      <c r="S380" s="130"/>
      <c r="T380" s="130"/>
      <c r="U380" s="130"/>
      <c r="V380" s="130"/>
      <c r="W380" s="130"/>
      <c r="X380" s="130"/>
      <c r="Y380" s="130"/>
      <c r="Z380" s="130"/>
    </row>
    <row r="381" spans="1:26" ht="24.75" customHeight="1">
      <c r="A381" s="453"/>
      <c r="B381" s="130"/>
      <c r="C381" s="453"/>
      <c r="D381" s="55"/>
      <c r="E381" s="55"/>
      <c r="F381" s="55"/>
      <c r="G381" s="151"/>
      <c r="H381" s="91"/>
      <c r="I381" s="90"/>
      <c r="J381" s="91"/>
      <c r="K381" s="130"/>
      <c r="L381" s="130"/>
      <c r="M381" s="130"/>
      <c r="N381" s="130"/>
      <c r="O381" s="130"/>
      <c r="P381" s="130"/>
      <c r="Q381" s="130"/>
      <c r="R381" s="130"/>
      <c r="S381" s="130"/>
      <c r="T381" s="130"/>
      <c r="U381" s="130"/>
      <c r="V381" s="130"/>
      <c r="W381" s="130"/>
      <c r="X381" s="130"/>
      <c r="Y381" s="130"/>
      <c r="Z381" s="130"/>
    </row>
    <row r="382" spans="1:26" ht="24.75" customHeight="1">
      <c r="A382" s="453"/>
      <c r="B382" s="130"/>
      <c r="C382" s="453"/>
      <c r="D382" s="55"/>
      <c r="E382" s="55"/>
      <c r="F382" s="55"/>
      <c r="G382" s="151"/>
      <c r="H382" s="91"/>
      <c r="I382" s="90"/>
      <c r="J382" s="91"/>
      <c r="K382" s="130"/>
      <c r="L382" s="130"/>
      <c r="M382" s="130"/>
      <c r="N382" s="130"/>
      <c r="O382" s="130"/>
      <c r="P382" s="130"/>
      <c r="Q382" s="130"/>
      <c r="R382" s="130"/>
      <c r="S382" s="130"/>
      <c r="T382" s="130"/>
      <c r="U382" s="130"/>
      <c r="V382" s="130"/>
      <c r="W382" s="130"/>
      <c r="X382" s="130"/>
      <c r="Y382" s="130"/>
      <c r="Z382" s="130"/>
    </row>
    <row r="383" spans="1:26" ht="24.75" customHeight="1">
      <c r="A383" s="453"/>
      <c r="B383" s="130"/>
      <c r="C383" s="453"/>
      <c r="D383" s="55"/>
      <c r="E383" s="55"/>
      <c r="F383" s="55"/>
      <c r="G383" s="151"/>
      <c r="H383" s="91"/>
      <c r="I383" s="90"/>
      <c r="J383" s="91"/>
      <c r="K383" s="130"/>
      <c r="L383" s="130"/>
      <c r="M383" s="130"/>
      <c r="N383" s="130"/>
      <c r="O383" s="130"/>
      <c r="P383" s="130"/>
      <c r="Q383" s="130"/>
      <c r="R383" s="130"/>
      <c r="S383" s="130"/>
      <c r="T383" s="130"/>
      <c r="U383" s="130"/>
      <c r="V383" s="130"/>
      <c r="W383" s="130"/>
      <c r="X383" s="130"/>
      <c r="Y383" s="130"/>
      <c r="Z383" s="130"/>
    </row>
    <row r="384" spans="1:26" ht="24.75" customHeight="1">
      <c r="A384" s="453"/>
      <c r="B384" s="130"/>
      <c r="C384" s="453"/>
      <c r="D384" s="55"/>
      <c r="E384" s="55"/>
      <c r="F384" s="55"/>
      <c r="G384" s="151"/>
      <c r="H384" s="91"/>
      <c r="I384" s="90"/>
      <c r="J384" s="91"/>
      <c r="K384" s="130"/>
      <c r="L384" s="130"/>
      <c r="M384" s="130"/>
      <c r="N384" s="130"/>
      <c r="O384" s="130"/>
      <c r="P384" s="130"/>
      <c r="Q384" s="130"/>
      <c r="R384" s="130"/>
      <c r="S384" s="130"/>
      <c r="T384" s="130"/>
      <c r="U384" s="130"/>
      <c r="V384" s="130"/>
      <c r="W384" s="130"/>
      <c r="X384" s="130"/>
      <c r="Y384" s="130"/>
      <c r="Z384" s="130"/>
    </row>
    <row r="385" spans="1:26" ht="24.75" customHeight="1">
      <c r="A385" s="453"/>
      <c r="B385" s="130"/>
      <c r="C385" s="453"/>
      <c r="D385" s="55"/>
      <c r="E385" s="55"/>
      <c r="F385" s="55"/>
      <c r="G385" s="151"/>
      <c r="H385" s="91"/>
      <c r="I385" s="90"/>
      <c r="J385" s="91"/>
      <c r="K385" s="130"/>
      <c r="L385" s="130"/>
      <c r="M385" s="130"/>
      <c r="N385" s="130"/>
      <c r="O385" s="130"/>
      <c r="P385" s="130"/>
      <c r="Q385" s="130"/>
      <c r="R385" s="130"/>
      <c r="S385" s="130"/>
      <c r="T385" s="130"/>
      <c r="U385" s="130"/>
      <c r="V385" s="130"/>
      <c r="W385" s="130"/>
      <c r="X385" s="130"/>
      <c r="Y385" s="130"/>
      <c r="Z385" s="130"/>
    </row>
    <row r="386" spans="1:26" ht="24.75" customHeight="1">
      <c r="A386" s="453"/>
      <c r="B386" s="130"/>
      <c r="C386" s="453"/>
      <c r="D386" s="55"/>
      <c r="E386" s="55"/>
      <c r="F386" s="55"/>
      <c r="G386" s="151"/>
      <c r="H386" s="91"/>
      <c r="I386" s="90"/>
      <c r="J386" s="91"/>
      <c r="K386" s="130"/>
      <c r="L386" s="130"/>
      <c r="M386" s="130"/>
      <c r="N386" s="130"/>
      <c r="O386" s="130"/>
      <c r="P386" s="130"/>
      <c r="Q386" s="130"/>
      <c r="R386" s="130"/>
      <c r="S386" s="130"/>
      <c r="T386" s="130"/>
      <c r="U386" s="130"/>
      <c r="V386" s="130"/>
      <c r="W386" s="130"/>
      <c r="X386" s="130"/>
      <c r="Y386" s="130"/>
      <c r="Z386" s="130"/>
    </row>
    <row r="387" spans="1:26" ht="24.75" customHeight="1">
      <c r="A387" s="453"/>
      <c r="B387" s="130"/>
      <c r="C387" s="453"/>
      <c r="D387" s="55"/>
      <c r="E387" s="55"/>
      <c r="F387" s="55"/>
      <c r="G387" s="151"/>
      <c r="H387" s="91"/>
      <c r="I387" s="90"/>
      <c r="J387" s="91"/>
      <c r="K387" s="130"/>
      <c r="L387" s="130"/>
      <c r="M387" s="130"/>
      <c r="N387" s="130"/>
      <c r="O387" s="130"/>
      <c r="P387" s="130"/>
      <c r="Q387" s="130"/>
      <c r="R387" s="130"/>
      <c r="S387" s="130"/>
      <c r="T387" s="130"/>
      <c r="U387" s="130"/>
      <c r="V387" s="130"/>
      <c r="W387" s="130"/>
      <c r="X387" s="130"/>
      <c r="Y387" s="130"/>
      <c r="Z387" s="130"/>
    </row>
    <row r="388" spans="1:26" ht="24.75" customHeight="1">
      <c r="A388" s="453"/>
      <c r="B388" s="130"/>
      <c r="C388" s="453"/>
      <c r="D388" s="55"/>
      <c r="E388" s="55"/>
      <c r="F388" s="55"/>
      <c r="G388" s="151"/>
      <c r="H388" s="91"/>
      <c r="I388" s="90"/>
      <c r="J388" s="91"/>
      <c r="K388" s="130"/>
      <c r="L388" s="130"/>
      <c r="M388" s="130"/>
      <c r="N388" s="130"/>
      <c r="O388" s="130"/>
      <c r="P388" s="130"/>
      <c r="Q388" s="130"/>
      <c r="R388" s="130"/>
      <c r="S388" s="130"/>
      <c r="T388" s="130"/>
      <c r="U388" s="130"/>
      <c r="V388" s="130"/>
      <c r="W388" s="130"/>
      <c r="X388" s="130"/>
      <c r="Y388" s="130"/>
      <c r="Z388" s="130"/>
    </row>
    <row r="389" spans="1:26" ht="24.75" customHeight="1">
      <c r="A389" s="453"/>
      <c r="B389" s="130"/>
      <c r="C389" s="453"/>
      <c r="D389" s="55"/>
      <c r="E389" s="55"/>
      <c r="F389" s="55"/>
      <c r="G389" s="151"/>
      <c r="H389" s="91"/>
      <c r="I389" s="90"/>
      <c r="J389" s="91"/>
      <c r="K389" s="130"/>
      <c r="L389" s="130"/>
      <c r="M389" s="130"/>
      <c r="N389" s="130"/>
      <c r="O389" s="130"/>
      <c r="P389" s="130"/>
      <c r="Q389" s="130"/>
      <c r="R389" s="130"/>
      <c r="S389" s="130"/>
      <c r="T389" s="130"/>
      <c r="U389" s="130"/>
      <c r="V389" s="130"/>
      <c r="W389" s="130"/>
      <c r="X389" s="130"/>
      <c r="Y389" s="130"/>
      <c r="Z389" s="130"/>
    </row>
    <row r="390" spans="1:26" ht="24.75" customHeight="1">
      <c r="A390" s="453"/>
      <c r="B390" s="130"/>
      <c r="C390" s="453"/>
      <c r="D390" s="55"/>
      <c r="E390" s="55"/>
      <c r="F390" s="55"/>
      <c r="G390" s="151"/>
      <c r="H390" s="91"/>
      <c r="I390" s="90"/>
      <c r="J390" s="91"/>
      <c r="K390" s="130"/>
      <c r="L390" s="130"/>
      <c r="M390" s="130"/>
      <c r="N390" s="130"/>
      <c r="O390" s="130"/>
      <c r="P390" s="130"/>
      <c r="Q390" s="130"/>
      <c r="R390" s="130"/>
      <c r="S390" s="130"/>
      <c r="T390" s="130"/>
      <c r="U390" s="130"/>
      <c r="V390" s="130"/>
      <c r="W390" s="130"/>
      <c r="X390" s="130"/>
      <c r="Y390" s="130"/>
      <c r="Z390" s="130"/>
    </row>
    <row r="391" spans="1:26" ht="24.75" customHeight="1">
      <c r="A391" s="453"/>
      <c r="B391" s="130"/>
      <c r="C391" s="453"/>
      <c r="D391" s="55"/>
      <c r="E391" s="55"/>
      <c r="F391" s="55"/>
      <c r="G391" s="151"/>
      <c r="H391" s="91"/>
      <c r="I391" s="90"/>
      <c r="J391" s="91"/>
      <c r="K391" s="130"/>
      <c r="L391" s="130"/>
      <c r="M391" s="130"/>
      <c r="N391" s="130"/>
      <c r="O391" s="130"/>
      <c r="P391" s="130"/>
      <c r="Q391" s="130"/>
      <c r="R391" s="130"/>
      <c r="S391" s="130"/>
      <c r="T391" s="130"/>
      <c r="U391" s="130"/>
      <c r="V391" s="130"/>
      <c r="W391" s="130"/>
      <c r="X391" s="130"/>
      <c r="Y391" s="130"/>
      <c r="Z391" s="130"/>
    </row>
    <row r="392" spans="1:26" ht="24.75" customHeight="1">
      <c r="A392" s="453"/>
      <c r="B392" s="130"/>
      <c r="C392" s="453"/>
      <c r="D392" s="55"/>
      <c r="E392" s="55"/>
      <c r="F392" s="55"/>
      <c r="G392" s="151"/>
      <c r="H392" s="91"/>
      <c r="I392" s="90"/>
      <c r="J392" s="91"/>
      <c r="K392" s="130"/>
      <c r="L392" s="130"/>
      <c r="M392" s="130"/>
      <c r="N392" s="130"/>
      <c r="O392" s="130"/>
      <c r="P392" s="130"/>
      <c r="Q392" s="130"/>
      <c r="R392" s="130"/>
      <c r="S392" s="130"/>
      <c r="T392" s="130"/>
      <c r="U392" s="130"/>
      <c r="V392" s="130"/>
      <c r="W392" s="130"/>
      <c r="X392" s="130"/>
      <c r="Y392" s="130"/>
      <c r="Z392" s="130"/>
    </row>
    <row r="393" spans="1:26" ht="24.75" customHeight="1">
      <c r="A393" s="453"/>
      <c r="B393" s="130"/>
      <c r="C393" s="453"/>
      <c r="D393" s="55"/>
      <c r="E393" s="55"/>
      <c r="F393" s="55"/>
      <c r="G393" s="151"/>
      <c r="H393" s="91"/>
      <c r="I393" s="90"/>
      <c r="J393" s="91"/>
      <c r="K393" s="130"/>
      <c r="L393" s="130"/>
      <c r="M393" s="130"/>
      <c r="N393" s="130"/>
      <c r="O393" s="130"/>
      <c r="P393" s="130"/>
      <c r="Q393" s="130"/>
      <c r="R393" s="130"/>
      <c r="S393" s="130"/>
      <c r="T393" s="130"/>
      <c r="U393" s="130"/>
      <c r="V393" s="130"/>
      <c r="W393" s="130"/>
      <c r="X393" s="130"/>
      <c r="Y393" s="130"/>
      <c r="Z393" s="130"/>
    </row>
    <row r="394" spans="1:26" ht="24.75" customHeight="1">
      <c r="A394" s="453"/>
      <c r="B394" s="130"/>
      <c r="C394" s="453"/>
      <c r="D394" s="55"/>
      <c r="E394" s="55"/>
      <c r="F394" s="55"/>
      <c r="G394" s="151"/>
      <c r="H394" s="91"/>
      <c r="I394" s="90"/>
      <c r="J394" s="91"/>
      <c r="K394" s="130"/>
      <c r="L394" s="130"/>
      <c r="M394" s="130"/>
      <c r="N394" s="130"/>
      <c r="O394" s="130"/>
      <c r="P394" s="130"/>
      <c r="Q394" s="130"/>
      <c r="R394" s="130"/>
      <c r="S394" s="130"/>
      <c r="T394" s="130"/>
      <c r="U394" s="130"/>
      <c r="V394" s="130"/>
      <c r="W394" s="130"/>
      <c r="X394" s="130"/>
      <c r="Y394" s="130"/>
      <c r="Z394" s="130"/>
    </row>
    <row r="395" spans="1:26" ht="24.75" customHeight="1">
      <c r="A395" s="453"/>
      <c r="B395" s="130"/>
      <c r="C395" s="453"/>
      <c r="D395" s="55"/>
      <c r="E395" s="55"/>
      <c r="F395" s="55"/>
      <c r="G395" s="151"/>
      <c r="H395" s="91"/>
      <c r="I395" s="90"/>
      <c r="J395" s="91"/>
      <c r="K395" s="130"/>
      <c r="L395" s="130"/>
      <c r="M395" s="130"/>
      <c r="N395" s="130"/>
      <c r="O395" s="130"/>
      <c r="P395" s="130"/>
      <c r="Q395" s="130"/>
      <c r="R395" s="130"/>
      <c r="S395" s="130"/>
      <c r="T395" s="130"/>
      <c r="U395" s="130"/>
      <c r="V395" s="130"/>
      <c r="W395" s="130"/>
      <c r="X395" s="130"/>
      <c r="Y395" s="130"/>
      <c r="Z395" s="130"/>
    </row>
    <row r="396" spans="1:26" ht="24.75" customHeight="1">
      <c r="A396" s="453"/>
      <c r="B396" s="130"/>
      <c r="C396" s="453"/>
      <c r="D396" s="55"/>
      <c r="E396" s="55"/>
      <c r="F396" s="55"/>
      <c r="G396" s="151"/>
      <c r="H396" s="91"/>
      <c r="I396" s="90"/>
      <c r="J396" s="91"/>
      <c r="K396" s="130"/>
      <c r="L396" s="130"/>
      <c r="M396" s="130"/>
      <c r="N396" s="130"/>
      <c r="O396" s="130"/>
      <c r="P396" s="130"/>
      <c r="Q396" s="130"/>
      <c r="R396" s="130"/>
      <c r="S396" s="130"/>
      <c r="T396" s="130"/>
      <c r="U396" s="130"/>
      <c r="V396" s="130"/>
      <c r="W396" s="130"/>
      <c r="X396" s="130"/>
      <c r="Y396" s="130"/>
      <c r="Z396" s="130"/>
    </row>
    <row r="397" spans="1:26" ht="24.75" customHeight="1">
      <c r="A397" s="453"/>
      <c r="B397" s="130"/>
      <c r="C397" s="453"/>
      <c r="D397" s="55"/>
      <c r="E397" s="55"/>
      <c r="F397" s="55"/>
      <c r="G397" s="151"/>
      <c r="H397" s="91"/>
      <c r="I397" s="90"/>
      <c r="J397" s="91"/>
      <c r="K397" s="130"/>
      <c r="L397" s="130"/>
      <c r="M397" s="130"/>
      <c r="N397" s="130"/>
      <c r="O397" s="130"/>
      <c r="P397" s="130"/>
      <c r="Q397" s="130"/>
      <c r="R397" s="130"/>
      <c r="S397" s="130"/>
      <c r="T397" s="130"/>
      <c r="U397" s="130"/>
      <c r="V397" s="130"/>
      <c r="W397" s="130"/>
      <c r="X397" s="130"/>
      <c r="Y397" s="130"/>
      <c r="Z397" s="130"/>
    </row>
    <row r="398" spans="1:26" ht="24.75" customHeight="1">
      <c r="A398" s="453"/>
      <c r="B398" s="130"/>
      <c r="C398" s="453"/>
      <c r="D398" s="55"/>
      <c r="E398" s="55"/>
      <c r="F398" s="55"/>
      <c r="G398" s="151"/>
      <c r="H398" s="91"/>
      <c r="I398" s="90"/>
      <c r="J398" s="91"/>
      <c r="K398" s="130"/>
      <c r="L398" s="130"/>
      <c r="M398" s="130"/>
      <c r="N398" s="130"/>
      <c r="O398" s="130"/>
      <c r="P398" s="130"/>
      <c r="Q398" s="130"/>
      <c r="R398" s="130"/>
      <c r="S398" s="130"/>
      <c r="T398" s="130"/>
      <c r="U398" s="130"/>
      <c r="V398" s="130"/>
      <c r="W398" s="130"/>
      <c r="X398" s="130"/>
      <c r="Y398" s="130"/>
      <c r="Z398" s="130"/>
    </row>
    <row r="399" spans="1:26" ht="24.75" customHeight="1">
      <c r="A399" s="453"/>
      <c r="B399" s="130"/>
      <c r="C399" s="453"/>
      <c r="D399" s="55"/>
      <c r="E399" s="55"/>
      <c r="F399" s="55"/>
      <c r="G399" s="151"/>
      <c r="H399" s="91"/>
      <c r="I399" s="90"/>
      <c r="J399" s="91"/>
      <c r="K399" s="130"/>
      <c r="L399" s="130"/>
      <c r="M399" s="130"/>
      <c r="N399" s="130"/>
      <c r="O399" s="130"/>
      <c r="P399" s="130"/>
      <c r="Q399" s="130"/>
      <c r="R399" s="130"/>
      <c r="S399" s="130"/>
      <c r="T399" s="130"/>
      <c r="U399" s="130"/>
      <c r="V399" s="130"/>
      <c r="W399" s="130"/>
      <c r="X399" s="130"/>
      <c r="Y399" s="130"/>
      <c r="Z399" s="130"/>
    </row>
    <row r="400" spans="1:26" ht="24.75" customHeight="1">
      <c r="A400" s="453"/>
      <c r="B400" s="130"/>
      <c r="C400" s="453"/>
      <c r="D400" s="55"/>
      <c r="E400" s="55"/>
      <c r="F400" s="55"/>
      <c r="G400" s="151"/>
      <c r="H400" s="91"/>
      <c r="I400" s="90"/>
      <c r="J400" s="91"/>
      <c r="K400" s="130"/>
      <c r="L400" s="130"/>
      <c r="M400" s="130"/>
      <c r="N400" s="130"/>
      <c r="O400" s="130"/>
      <c r="P400" s="130"/>
      <c r="Q400" s="130"/>
      <c r="R400" s="130"/>
      <c r="S400" s="130"/>
      <c r="T400" s="130"/>
      <c r="U400" s="130"/>
      <c r="V400" s="130"/>
      <c r="W400" s="130"/>
      <c r="X400" s="130"/>
      <c r="Y400" s="130"/>
      <c r="Z400" s="130"/>
    </row>
    <row r="401" spans="1:26" ht="24.75" customHeight="1">
      <c r="A401" s="453"/>
      <c r="B401" s="130"/>
      <c r="C401" s="453"/>
      <c r="D401" s="55"/>
      <c r="E401" s="55"/>
      <c r="F401" s="55"/>
      <c r="G401" s="151"/>
      <c r="H401" s="91"/>
      <c r="I401" s="90"/>
      <c r="J401" s="91"/>
      <c r="K401" s="130"/>
      <c r="L401" s="130"/>
      <c r="M401" s="130"/>
      <c r="N401" s="130"/>
      <c r="O401" s="130"/>
      <c r="P401" s="130"/>
      <c r="Q401" s="130"/>
      <c r="R401" s="130"/>
      <c r="S401" s="130"/>
      <c r="T401" s="130"/>
      <c r="U401" s="130"/>
      <c r="V401" s="130"/>
      <c r="W401" s="130"/>
      <c r="X401" s="130"/>
      <c r="Y401" s="130"/>
      <c r="Z401" s="130"/>
    </row>
    <row r="402" spans="1:26" ht="24.75" customHeight="1">
      <c r="A402" s="453"/>
      <c r="B402" s="130"/>
      <c r="C402" s="453"/>
      <c r="D402" s="55"/>
      <c r="E402" s="55"/>
      <c r="F402" s="55"/>
      <c r="G402" s="151"/>
      <c r="H402" s="91"/>
      <c r="I402" s="90"/>
      <c r="J402" s="91"/>
      <c r="K402" s="130"/>
      <c r="L402" s="130"/>
      <c r="M402" s="130"/>
      <c r="N402" s="130"/>
      <c r="O402" s="130"/>
      <c r="P402" s="130"/>
      <c r="Q402" s="130"/>
      <c r="R402" s="130"/>
      <c r="S402" s="130"/>
      <c r="T402" s="130"/>
      <c r="U402" s="130"/>
      <c r="V402" s="130"/>
      <c r="W402" s="130"/>
      <c r="X402" s="130"/>
      <c r="Y402" s="130"/>
      <c r="Z402" s="130"/>
    </row>
    <row r="403" spans="1:26" ht="24.75" customHeight="1">
      <c r="A403" s="453"/>
      <c r="B403" s="130"/>
      <c r="C403" s="453"/>
      <c r="D403" s="55"/>
      <c r="E403" s="55"/>
      <c r="F403" s="55"/>
      <c r="G403" s="151"/>
      <c r="H403" s="91"/>
      <c r="I403" s="90"/>
      <c r="J403" s="91"/>
      <c r="K403" s="130"/>
      <c r="L403" s="130"/>
      <c r="M403" s="130"/>
      <c r="N403" s="130"/>
      <c r="O403" s="130"/>
      <c r="P403" s="130"/>
      <c r="Q403" s="130"/>
      <c r="R403" s="130"/>
      <c r="S403" s="130"/>
      <c r="T403" s="130"/>
      <c r="U403" s="130"/>
      <c r="V403" s="130"/>
      <c r="W403" s="130"/>
      <c r="X403" s="130"/>
      <c r="Y403" s="130"/>
      <c r="Z403" s="130"/>
    </row>
    <row r="404" spans="1:26" ht="24.75" customHeight="1">
      <c r="A404" s="453"/>
      <c r="B404" s="130"/>
      <c r="C404" s="453"/>
      <c r="D404" s="55"/>
      <c r="E404" s="55"/>
      <c r="F404" s="55"/>
      <c r="G404" s="151"/>
      <c r="H404" s="91"/>
      <c r="I404" s="90"/>
      <c r="J404" s="91"/>
      <c r="K404" s="130"/>
      <c r="L404" s="130"/>
      <c r="M404" s="130"/>
      <c r="N404" s="130"/>
      <c r="O404" s="130"/>
      <c r="P404" s="130"/>
      <c r="Q404" s="130"/>
      <c r="R404" s="130"/>
      <c r="S404" s="130"/>
      <c r="T404" s="130"/>
      <c r="U404" s="130"/>
      <c r="V404" s="130"/>
      <c r="W404" s="130"/>
      <c r="X404" s="130"/>
      <c r="Y404" s="130"/>
      <c r="Z404" s="130"/>
    </row>
    <row r="405" spans="1:26" ht="24.75" customHeight="1">
      <c r="A405" s="453"/>
      <c r="B405" s="130"/>
      <c r="C405" s="453"/>
      <c r="D405" s="55"/>
      <c r="E405" s="55"/>
      <c r="F405" s="55"/>
      <c r="G405" s="151"/>
      <c r="H405" s="91"/>
      <c r="I405" s="90"/>
      <c r="J405" s="91"/>
      <c r="K405" s="130"/>
      <c r="L405" s="130"/>
      <c r="M405" s="130"/>
      <c r="N405" s="130"/>
      <c r="O405" s="130"/>
      <c r="P405" s="130"/>
      <c r="Q405" s="130"/>
      <c r="R405" s="130"/>
      <c r="S405" s="130"/>
      <c r="T405" s="130"/>
      <c r="U405" s="130"/>
      <c r="V405" s="130"/>
      <c r="W405" s="130"/>
      <c r="X405" s="130"/>
      <c r="Y405" s="130"/>
      <c r="Z405" s="130"/>
    </row>
    <row r="406" spans="1:26" ht="24.75" customHeight="1">
      <c r="A406" s="453"/>
      <c r="B406" s="130"/>
      <c r="C406" s="453"/>
      <c r="D406" s="55"/>
      <c r="E406" s="55"/>
      <c r="F406" s="55"/>
      <c r="G406" s="151"/>
      <c r="H406" s="91"/>
      <c r="I406" s="90"/>
      <c r="J406" s="91"/>
      <c r="K406" s="130"/>
      <c r="L406" s="130"/>
      <c r="M406" s="130"/>
      <c r="N406" s="130"/>
      <c r="O406" s="130"/>
      <c r="P406" s="130"/>
      <c r="Q406" s="130"/>
      <c r="R406" s="130"/>
      <c r="S406" s="130"/>
      <c r="T406" s="130"/>
      <c r="U406" s="130"/>
      <c r="V406" s="130"/>
      <c r="W406" s="130"/>
      <c r="X406" s="130"/>
      <c r="Y406" s="130"/>
      <c r="Z406" s="130"/>
    </row>
    <row r="407" spans="1:26" ht="24.75" customHeight="1">
      <c r="A407" s="453"/>
      <c r="B407" s="130"/>
      <c r="C407" s="453"/>
      <c r="D407" s="55"/>
      <c r="E407" s="55"/>
      <c r="F407" s="55"/>
      <c r="G407" s="151"/>
      <c r="H407" s="91"/>
      <c r="I407" s="90"/>
      <c r="J407" s="91"/>
      <c r="K407" s="130"/>
      <c r="L407" s="130"/>
      <c r="M407" s="130"/>
      <c r="N407" s="130"/>
      <c r="O407" s="130"/>
      <c r="P407" s="130"/>
      <c r="Q407" s="130"/>
      <c r="R407" s="130"/>
      <c r="S407" s="130"/>
      <c r="T407" s="130"/>
      <c r="U407" s="130"/>
      <c r="V407" s="130"/>
      <c r="W407" s="130"/>
      <c r="X407" s="130"/>
      <c r="Y407" s="130"/>
      <c r="Z407" s="130"/>
    </row>
    <row r="408" spans="1:26" ht="24.75" customHeight="1">
      <c r="A408" s="453"/>
      <c r="B408" s="130"/>
      <c r="C408" s="453"/>
      <c r="D408" s="55"/>
      <c r="E408" s="55"/>
      <c r="F408" s="55"/>
      <c r="G408" s="151"/>
      <c r="H408" s="91"/>
      <c r="I408" s="90"/>
      <c r="J408" s="91"/>
      <c r="K408" s="130"/>
      <c r="L408" s="130"/>
      <c r="M408" s="130"/>
      <c r="N408" s="130"/>
      <c r="O408" s="130"/>
      <c r="P408" s="130"/>
      <c r="Q408" s="130"/>
      <c r="R408" s="130"/>
      <c r="S408" s="130"/>
      <c r="T408" s="130"/>
      <c r="U408" s="130"/>
      <c r="V408" s="130"/>
      <c r="W408" s="130"/>
      <c r="X408" s="130"/>
      <c r="Y408" s="130"/>
      <c r="Z408" s="130"/>
    </row>
    <row r="409" spans="1:26" ht="24.75" customHeight="1">
      <c r="A409" s="453"/>
      <c r="B409" s="130"/>
      <c r="C409" s="453"/>
      <c r="D409" s="55"/>
      <c r="E409" s="55"/>
      <c r="F409" s="55"/>
      <c r="G409" s="151"/>
      <c r="H409" s="91"/>
      <c r="I409" s="90"/>
      <c r="J409" s="91"/>
      <c r="K409" s="130"/>
      <c r="L409" s="130"/>
      <c r="M409" s="130"/>
      <c r="N409" s="130"/>
      <c r="O409" s="130"/>
      <c r="P409" s="130"/>
      <c r="Q409" s="130"/>
      <c r="R409" s="130"/>
      <c r="S409" s="130"/>
      <c r="T409" s="130"/>
      <c r="U409" s="130"/>
      <c r="V409" s="130"/>
      <c r="W409" s="130"/>
      <c r="X409" s="130"/>
      <c r="Y409" s="130"/>
      <c r="Z409" s="130"/>
    </row>
    <row r="410" spans="1:26" ht="24.75" customHeight="1">
      <c r="A410" s="453"/>
      <c r="B410" s="130"/>
      <c r="C410" s="453"/>
      <c r="D410" s="55"/>
      <c r="E410" s="55"/>
      <c r="F410" s="55"/>
      <c r="G410" s="151"/>
      <c r="H410" s="91"/>
      <c r="I410" s="90"/>
      <c r="J410" s="91"/>
      <c r="K410" s="130"/>
      <c r="L410" s="130"/>
      <c r="M410" s="130"/>
      <c r="N410" s="130"/>
      <c r="O410" s="130"/>
      <c r="P410" s="130"/>
      <c r="Q410" s="130"/>
      <c r="R410" s="130"/>
      <c r="S410" s="130"/>
      <c r="T410" s="130"/>
      <c r="U410" s="130"/>
      <c r="V410" s="130"/>
      <c r="W410" s="130"/>
      <c r="X410" s="130"/>
      <c r="Y410" s="130"/>
      <c r="Z410" s="130"/>
    </row>
    <row r="411" spans="1:26" ht="24.75" customHeight="1">
      <c r="A411" s="453"/>
      <c r="B411" s="130"/>
      <c r="C411" s="453"/>
      <c r="D411" s="55"/>
      <c r="E411" s="55"/>
      <c r="F411" s="55"/>
      <c r="G411" s="151"/>
      <c r="H411" s="91"/>
      <c r="I411" s="90"/>
      <c r="J411" s="91"/>
      <c r="K411" s="130"/>
      <c r="L411" s="130"/>
      <c r="M411" s="130"/>
      <c r="N411" s="130"/>
      <c r="O411" s="130"/>
      <c r="P411" s="130"/>
      <c r="Q411" s="130"/>
      <c r="R411" s="130"/>
      <c r="S411" s="130"/>
      <c r="T411" s="130"/>
      <c r="U411" s="130"/>
      <c r="V411" s="130"/>
      <c r="W411" s="130"/>
      <c r="X411" s="130"/>
      <c r="Y411" s="130"/>
      <c r="Z411" s="130"/>
    </row>
    <row r="412" spans="1:26" ht="24.75" customHeight="1">
      <c r="A412" s="453"/>
      <c r="B412" s="130"/>
      <c r="C412" s="453"/>
      <c r="D412" s="55"/>
      <c r="E412" s="55"/>
      <c r="F412" s="55"/>
      <c r="G412" s="151"/>
      <c r="H412" s="91"/>
      <c r="I412" s="90"/>
      <c r="J412" s="91"/>
      <c r="K412" s="130"/>
      <c r="L412" s="130"/>
      <c r="M412" s="130"/>
      <c r="N412" s="130"/>
      <c r="O412" s="130"/>
      <c r="P412" s="130"/>
      <c r="Q412" s="130"/>
      <c r="R412" s="130"/>
      <c r="S412" s="130"/>
      <c r="T412" s="130"/>
      <c r="U412" s="130"/>
      <c r="V412" s="130"/>
      <c r="W412" s="130"/>
      <c r="X412" s="130"/>
      <c r="Y412" s="130"/>
      <c r="Z412" s="130"/>
    </row>
    <row r="413" spans="1:26" ht="24.75" customHeight="1">
      <c r="A413" s="453"/>
      <c r="B413" s="130"/>
      <c r="C413" s="453"/>
      <c r="D413" s="55"/>
      <c r="E413" s="55"/>
      <c r="F413" s="55"/>
      <c r="G413" s="151"/>
      <c r="H413" s="91"/>
      <c r="I413" s="90"/>
      <c r="J413" s="91"/>
      <c r="K413" s="130"/>
      <c r="L413" s="130"/>
      <c r="M413" s="130"/>
      <c r="N413" s="130"/>
      <c r="O413" s="130"/>
      <c r="P413" s="130"/>
      <c r="Q413" s="130"/>
      <c r="R413" s="130"/>
      <c r="S413" s="130"/>
      <c r="T413" s="130"/>
      <c r="U413" s="130"/>
      <c r="V413" s="130"/>
      <c r="W413" s="130"/>
      <c r="X413" s="130"/>
      <c r="Y413" s="130"/>
      <c r="Z413" s="130"/>
    </row>
    <row r="414" spans="1:26" ht="24.75" customHeight="1">
      <c r="A414" s="453"/>
      <c r="B414" s="130"/>
      <c r="C414" s="453"/>
      <c r="D414" s="55"/>
      <c r="E414" s="55"/>
      <c r="F414" s="55"/>
      <c r="G414" s="151"/>
      <c r="H414" s="91"/>
      <c r="I414" s="90"/>
      <c r="J414" s="91"/>
      <c r="K414" s="130"/>
      <c r="L414" s="130"/>
      <c r="M414" s="130"/>
      <c r="N414" s="130"/>
      <c r="O414" s="130"/>
      <c r="P414" s="130"/>
      <c r="Q414" s="130"/>
      <c r="R414" s="130"/>
      <c r="S414" s="130"/>
      <c r="T414" s="130"/>
      <c r="U414" s="130"/>
      <c r="V414" s="130"/>
      <c r="W414" s="130"/>
      <c r="X414" s="130"/>
      <c r="Y414" s="130"/>
      <c r="Z414" s="130"/>
    </row>
    <row r="415" spans="1:26" ht="24.75" customHeight="1">
      <c r="A415" s="453"/>
      <c r="B415" s="130"/>
      <c r="C415" s="453"/>
      <c r="D415" s="55"/>
      <c r="E415" s="55"/>
      <c r="F415" s="55"/>
      <c r="G415" s="151"/>
      <c r="H415" s="91"/>
      <c r="I415" s="90"/>
      <c r="J415" s="91"/>
      <c r="K415" s="130"/>
      <c r="L415" s="130"/>
      <c r="M415" s="130"/>
      <c r="N415" s="130"/>
      <c r="O415" s="130"/>
      <c r="P415" s="130"/>
      <c r="Q415" s="130"/>
      <c r="R415" s="130"/>
      <c r="S415" s="130"/>
      <c r="T415" s="130"/>
      <c r="U415" s="130"/>
      <c r="V415" s="130"/>
      <c r="W415" s="130"/>
      <c r="X415" s="130"/>
      <c r="Y415" s="130"/>
      <c r="Z415" s="130"/>
    </row>
    <row r="416" spans="1:26" ht="24.75" customHeight="1">
      <c r="A416" s="453"/>
      <c r="B416" s="130"/>
      <c r="C416" s="453"/>
      <c r="D416" s="55"/>
      <c r="E416" s="55"/>
      <c r="F416" s="55"/>
      <c r="G416" s="151"/>
      <c r="H416" s="91"/>
      <c r="I416" s="90"/>
      <c r="J416" s="91"/>
      <c r="K416" s="130"/>
      <c r="L416" s="130"/>
      <c r="M416" s="130"/>
      <c r="N416" s="130"/>
      <c r="O416" s="130"/>
      <c r="P416" s="130"/>
      <c r="Q416" s="130"/>
      <c r="R416" s="130"/>
      <c r="S416" s="130"/>
      <c r="T416" s="130"/>
      <c r="U416" s="130"/>
      <c r="V416" s="130"/>
      <c r="W416" s="130"/>
      <c r="X416" s="130"/>
      <c r="Y416" s="130"/>
      <c r="Z416" s="130"/>
    </row>
    <row r="417" spans="1:26" ht="24.75" customHeight="1">
      <c r="A417" s="453"/>
      <c r="B417" s="130"/>
      <c r="C417" s="453"/>
      <c r="D417" s="55"/>
      <c r="E417" s="55"/>
      <c r="F417" s="55"/>
      <c r="G417" s="151"/>
      <c r="H417" s="91"/>
      <c r="I417" s="90"/>
      <c r="J417" s="91"/>
      <c r="K417" s="130"/>
      <c r="L417" s="130"/>
      <c r="M417" s="130"/>
      <c r="N417" s="130"/>
      <c r="O417" s="130"/>
      <c r="P417" s="130"/>
      <c r="Q417" s="130"/>
      <c r="R417" s="130"/>
      <c r="S417" s="130"/>
      <c r="T417" s="130"/>
      <c r="U417" s="130"/>
      <c r="V417" s="130"/>
      <c r="W417" s="130"/>
      <c r="X417" s="130"/>
      <c r="Y417" s="130"/>
      <c r="Z417" s="130"/>
    </row>
    <row r="418" spans="1:26" ht="24.75" customHeight="1">
      <c r="A418" s="453"/>
      <c r="B418" s="130"/>
      <c r="C418" s="453"/>
      <c r="D418" s="55"/>
      <c r="E418" s="55"/>
      <c r="F418" s="55"/>
      <c r="G418" s="151"/>
      <c r="H418" s="91"/>
      <c r="I418" s="90"/>
      <c r="J418" s="91"/>
      <c r="K418" s="130"/>
      <c r="L418" s="130"/>
      <c r="M418" s="130"/>
      <c r="N418" s="130"/>
      <c r="O418" s="130"/>
      <c r="P418" s="130"/>
      <c r="Q418" s="130"/>
      <c r="R418" s="130"/>
      <c r="S418" s="130"/>
      <c r="T418" s="130"/>
      <c r="U418" s="130"/>
      <c r="V418" s="130"/>
      <c r="W418" s="130"/>
      <c r="X418" s="130"/>
      <c r="Y418" s="130"/>
      <c r="Z418" s="130"/>
    </row>
    <row r="419" spans="1:26" ht="24.75" customHeight="1">
      <c r="A419" s="453"/>
      <c r="B419" s="130"/>
      <c r="C419" s="453"/>
      <c r="D419" s="55"/>
      <c r="E419" s="55"/>
      <c r="F419" s="55"/>
      <c r="G419" s="151"/>
      <c r="H419" s="91"/>
      <c r="I419" s="90"/>
      <c r="J419" s="91"/>
      <c r="K419" s="130"/>
      <c r="L419" s="130"/>
      <c r="M419" s="130"/>
      <c r="N419" s="130"/>
      <c r="O419" s="130"/>
      <c r="P419" s="130"/>
      <c r="Q419" s="130"/>
      <c r="R419" s="130"/>
      <c r="S419" s="130"/>
      <c r="T419" s="130"/>
      <c r="U419" s="130"/>
      <c r="V419" s="130"/>
      <c r="W419" s="130"/>
      <c r="X419" s="130"/>
      <c r="Y419" s="130"/>
      <c r="Z419" s="130"/>
    </row>
    <row r="420" spans="1:26" ht="24.75" customHeight="1">
      <c r="A420" s="453"/>
      <c r="B420" s="130"/>
      <c r="C420" s="453"/>
      <c r="D420" s="55"/>
      <c r="E420" s="55"/>
      <c r="F420" s="55"/>
      <c r="G420" s="151"/>
      <c r="H420" s="91"/>
      <c r="I420" s="90"/>
      <c r="J420" s="91"/>
      <c r="K420" s="130"/>
      <c r="L420" s="130"/>
      <c r="M420" s="130"/>
      <c r="N420" s="130"/>
      <c r="O420" s="130"/>
      <c r="P420" s="130"/>
      <c r="Q420" s="130"/>
      <c r="R420" s="130"/>
      <c r="S420" s="130"/>
      <c r="T420" s="130"/>
      <c r="U420" s="130"/>
      <c r="V420" s="130"/>
      <c r="W420" s="130"/>
      <c r="X420" s="130"/>
      <c r="Y420" s="130"/>
      <c r="Z420" s="130"/>
    </row>
    <row r="421" spans="1:26" ht="24.75" customHeight="1">
      <c r="A421" s="453"/>
      <c r="B421" s="130"/>
      <c r="C421" s="453"/>
      <c r="D421" s="55"/>
      <c r="E421" s="55"/>
      <c r="F421" s="55"/>
      <c r="G421" s="151"/>
      <c r="H421" s="91"/>
      <c r="I421" s="90"/>
      <c r="J421" s="91"/>
      <c r="K421" s="130"/>
      <c r="L421" s="130"/>
      <c r="M421" s="130"/>
      <c r="N421" s="130"/>
      <c r="O421" s="130"/>
      <c r="P421" s="130"/>
      <c r="Q421" s="130"/>
      <c r="R421" s="130"/>
      <c r="S421" s="130"/>
      <c r="T421" s="130"/>
      <c r="U421" s="130"/>
      <c r="V421" s="130"/>
      <c r="W421" s="130"/>
      <c r="X421" s="130"/>
      <c r="Y421" s="130"/>
      <c r="Z421" s="130"/>
    </row>
    <row r="422" spans="1:26" ht="24.75" customHeight="1">
      <c r="A422" s="453"/>
      <c r="B422" s="130"/>
      <c r="C422" s="453"/>
      <c r="D422" s="55"/>
      <c r="E422" s="55"/>
      <c r="F422" s="55"/>
      <c r="G422" s="151"/>
      <c r="H422" s="91"/>
      <c r="I422" s="90"/>
      <c r="J422" s="91"/>
      <c r="K422" s="130"/>
      <c r="L422" s="130"/>
      <c r="M422" s="130"/>
      <c r="N422" s="130"/>
      <c r="O422" s="130"/>
      <c r="P422" s="130"/>
      <c r="Q422" s="130"/>
      <c r="R422" s="130"/>
      <c r="S422" s="130"/>
      <c r="T422" s="130"/>
      <c r="U422" s="130"/>
      <c r="V422" s="130"/>
      <c r="W422" s="130"/>
      <c r="X422" s="130"/>
      <c r="Y422" s="130"/>
      <c r="Z422" s="130"/>
    </row>
    <row r="423" spans="1:26" ht="24.75" customHeight="1">
      <c r="A423" s="453"/>
      <c r="B423" s="130"/>
      <c r="C423" s="453"/>
      <c r="D423" s="55"/>
      <c r="E423" s="55"/>
      <c r="F423" s="55"/>
      <c r="G423" s="151"/>
      <c r="H423" s="91"/>
      <c r="I423" s="90"/>
      <c r="J423" s="91"/>
      <c r="K423" s="130"/>
      <c r="L423" s="130"/>
      <c r="M423" s="130"/>
      <c r="N423" s="130"/>
      <c r="O423" s="130"/>
      <c r="P423" s="130"/>
      <c r="Q423" s="130"/>
      <c r="R423" s="130"/>
      <c r="S423" s="130"/>
      <c r="T423" s="130"/>
      <c r="U423" s="130"/>
      <c r="V423" s="130"/>
      <c r="W423" s="130"/>
      <c r="X423" s="130"/>
      <c r="Y423" s="130"/>
      <c r="Z423" s="130"/>
    </row>
    <row r="424" spans="1:26" ht="24.75" customHeight="1">
      <c r="A424" s="453"/>
      <c r="B424" s="130"/>
      <c r="C424" s="453"/>
      <c r="D424" s="55"/>
      <c r="E424" s="55"/>
      <c r="F424" s="55"/>
      <c r="G424" s="151"/>
      <c r="H424" s="91"/>
      <c r="I424" s="90"/>
      <c r="J424" s="91"/>
      <c r="K424" s="130"/>
      <c r="L424" s="130"/>
      <c r="M424" s="130"/>
      <c r="N424" s="130"/>
      <c r="O424" s="130"/>
      <c r="P424" s="130"/>
      <c r="Q424" s="130"/>
      <c r="R424" s="130"/>
      <c r="S424" s="130"/>
      <c r="T424" s="130"/>
      <c r="U424" s="130"/>
      <c r="V424" s="130"/>
      <c r="W424" s="130"/>
      <c r="X424" s="130"/>
      <c r="Y424" s="130"/>
      <c r="Z424" s="130"/>
    </row>
    <row r="425" spans="1:26" ht="24.75" customHeight="1">
      <c r="A425" s="453"/>
      <c r="B425" s="130"/>
      <c r="C425" s="453"/>
      <c r="D425" s="55"/>
      <c r="E425" s="55"/>
      <c r="F425" s="55"/>
      <c r="G425" s="151"/>
      <c r="H425" s="91"/>
      <c r="I425" s="90"/>
      <c r="J425" s="91"/>
      <c r="K425" s="130"/>
      <c r="L425" s="130"/>
      <c r="M425" s="130"/>
      <c r="N425" s="130"/>
      <c r="O425" s="130"/>
      <c r="P425" s="130"/>
      <c r="Q425" s="130"/>
      <c r="R425" s="130"/>
      <c r="S425" s="130"/>
      <c r="T425" s="130"/>
      <c r="U425" s="130"/>
      <c r="V425" s="130"/>
      <c r="W425" s="130"/>
      <c r="X425" s="130"/>
      <c r="Y425" s="130"/>
      <c r="Z425" s="130"/>
    </row>
    <row r="426" spans="1:26" ht="24.75" customHeight="1">
      <c r="A426" s="453"/>
      <c r="B426" s="130"/>
      <c r="C426" s="453"/>
      <c r="D426" s="55"/>
      <c r="E426" s="55"/>
      <c r="F426" s="55"/>
      <c r="G426" s="151"/>
      <c r="H426" s="91"/>
      <c r="I426" s="90"/>
      <c r="J426" s="91"/>
      <c r="K426" s="130"/>
      <c r="L426" s="130"/>
      <c r="M426" s="130"/>
      <c r="N426" s="130"/>
      <c r="O426" s="130"/>
      <c r="P426" s="130"/>
      <c r="Q426" s="130"/>
      <c r="R426" s="130"/>
      <c r="S426" s="130"/>
      <c r="T426" s="130"/>
      <c r="U426" s="130"/>
      <c r="V426" s="130"/>
      <c r="W426" s="130"/>
      <c r="X426" s="130"/>
      <c r="Y426" s="130"/>
      <c r="Z426" s="130"/>
    </row>
    <row r="427" spans="1:26" ht="24.75" customHeight="1">
      <c r="A427" s="453"/>
      <c r="B427" s="130"/>
      <c r="C427" s="453"/>
      <c r="D427" s="55"/>
      <c r="E427" s="55"/>
      <c r="F427" s="55"/>
      <c r="G427" s="151"/>
      <c r="H427" s="91"/>
      <c r="I427" s="90"/>
      <c r="J427" s="91"/>
      <c r="K427" s="130"/>
      <c r="L427" s="130"/>
      <c r="M427" s="130"/>
      <c r="N427" s="130"/>
      <c r="O427" s="130"/>
      <c r="P427" s="130"/>
      <c r="Q427" s="130"/>
      <c r="R427" s="130"/>
      <c r="S427" s="130"/>
      <c r="T427" s="130"/>
      <c r="U427" s="130"/>
      <c r="V427" s="130"/>
      <c r="W427" s="130"/>
      <c r="X427" s="130"/>
      <c r="Y427" s="130"/>
      <c r="Z427" s="130"/>
    </row>
    <row r="428" spans="1:26" ht="24.75" customHeight="1">
      <c r="A428" s="453"/>
      <c r="B428" s="130"/>
      <c r="C428" s="453"/>
      <c r="D428" s="55"/>
      <c r="E428" s="55"/>
      <c r="F428" s="55"/>
      <c r="G428" s="151"/>
      <c r="H428" s="91"/>
      <c r="I428" s="90"/>
      <c r="J428" s="91"/>
      <c r="K428" s="130"/>
      <c r="L428" s="130"/>
      <c r="M428" s="130"/>
      <c r="N428" s="130"/>
      <c r="O428" s="130"/>
      <c r="P428" s="130"/>
      <c r="Q428" s="130"/>
      <c r="R428" s="130"/>
      <c r="S428" s="130"/>
      <c r="T428" s="130"/>
      <c r="U428" s="130"/>
      <c r="V428" s="130"/>
      <c r="W428" s="130"/>
      <c r="X428" s="130"/>
      <c r="Y428" s="130"/>
      <c r="Z428" s="130"/>
    </row>
    <row r="429" spans="1:26" ht="24.75" customHeight="1">
      <c r="A429" s="453"/>
      <c r="B429" s="130"/>
      <c r="C429" s="453"/>
      <c r="D429" s="55"/>
      <c r="E429" s="55"/>
      <c r="F429" s="55"/>
      <c r="G429" s="151"/>
      <c r="H429" s="91"/>
      <c r="I429" s="90"/>
      <c r="J429" s="91"/>
      <c r="K429" s="130"/>
      <c r="L429" s="130"/>
      <c r="M429" s="130"/>
      <c r="N429" s="130"/>
      <c r="O429" s="130"/>
      <c r="P429" s="130"/>
      <c r="Q429" s="130"/>
      <c r="R429" s="130"/>
      <c r="S429" s="130"/>
      <c r="T429" s="130"/>
      <c r="U429" s="130"/>
      <c r="V429" s="130"/>
      <c r="W429" s="130"/>
      <c r="X429" s="130"/>
      <c r="Y429" s="130"/>
      <c r="Z429" s="130"/>
    </row>
    <row r="430" spans="1:26" ht="24.75" customHeight="1">
      <c r="A430" s="453"/>
      <c r="B430" s="130"/>
      <c r="C430" s="453"/>
      <c r="D430" s="55"/>
      <c r="E430" s="55"/>
      <c r="F430" s="55"/>
      <c r="G430" s="151"/>
      <c r="H430" s="91"/>
      <c r="I430" s="90"/>
      <c r="J430" s="91"/>
      <c r="K430" s="130"/>
      <c r="L430" s="130"/>
      <c r="M430" s="130"/>
      <c r="N430" s="130"/>
      <c r="O430" s="130"/>
      <c r="P430" s="130"/>
      <c r="Q430" s="130"/>
      <c r="R430" s="130"/>
      <c r="S430" s="130"/>
      <c r="T430" s="130"/>
      <c r="U430" s="130"/>
      <c r="V430" s="130"/>
      <c r="W430" s="130"/>
      <c r="X430" s="130"/>
      <c r="Y430" s="130"/>
      <c r="Z430" s="130"/>
    </row>
    <row r="431" spans="1:26" ht="24.75" customHeight="1">
      <c r="A431" s="453"/>
      <c r="B431" s="130"/>
      <c r="C431" s="453"/>
      <c r="D431" s="55"/>
      <c r="E431" s="55"/>
      <c r="F431" s="55"/>
      <c r="G431" s="151"/>
      <c r="H431" s="91"/>
      <c r="I431" s="90"/>
      <c r="J431" s="91"/>
      <c r="K431" s="130"/>
      <c r="L431" s="130"/>
      <c r="M431" s="130"/>
      <c r="N431" s="130"/>
      <c r="O431" s="130"/>
      <c r="P431" s="130"/>
      <c r="Q431" s="130"/>
      <c r="R431" s="130"/>
      <c r="S431" s="130"/>
      <c r="T431" s="130"/>
      <c r="U431" s="130"/>
      <c r="V431" s="130"/>
      <c r="W431" s="130"/>
      <c r="X431" s="130"/>
      <c r="Y431" s="130"/>
      <c r="Z431" s="130"/>
    </row>
    <row r="432" spans="1:26" ht="24.75" customHeight="1">
      <c r="A432" s="453"/>
      <c r="B432" s="130"/>
      <c r="C432" s="453"/>
      <c r="D432" s="55"/>
      <c r="E432" s="55"/>
      <c r="F432" s="55"/>
      <c r="G432" s="151"/>
      <c r="H432" s="91"/>
      <c r="I432" s="90"/>
      <c r="J432" s="91"/>
      <c r="K432" s="130"/>
      <c r="L432" s="130"/>
      <c r="M432" s="130"/>
      <c r="N432" s="130"/>
      <c r="O432" s="130"/>
      <c r="P432" s="130"/>
      <c r="Q432" s="130"/>
      <c r="R432" s="130"/>
      <c r="S432" s="130"/>
      <c r="T432" s="130"/>
      <c r="U432" s="130"/>
      <c r="V432" s="130"/>
      <c r="W432" s="130"/>
      <c r="X432" s="130"/>
      <c r="Y432" s="130"/>
      <c r="Z432" s="130"/>
    </row>
    <row r="433" spans="1:26" ht="24.75" customHeight="1">
      <c r="A433" s="453"/>
      <c r="B433" s="130"/>
      <c r="C433" s="453"/>
      <c r="D433" s="55"/>
      <c r="E433" s="55"/>
      <c r="F433" s="55"/>
      <c r="G433" s="151"/>
      <c r="H433" s="91"/>
      <c r="I433" s="90"/>
      <c r="J433" s="91"/>
      <c r="K433" s="130"/>
      <c r="L433" s="130"/>
      <c r="M433" s="130"/>
      <c r="N433" s="130"/>
      <c r="O433" s="130"/>
      <c r="P433" s="130"/>
      <c r="Q433" s="130"/>
      <c r="R433" s="130"/>
      <c r="S433" s="130"/>
      <c r="T433" s="130"/>
      <c r="U433" s="130"/>
      <c r="V433" s="130"/>
      <c r="W433" s="130"/>
      <c r="X433" s="130"/>
      <c r="Y433" s="130"/>
      <c r="Z433" s="130"/>
    </row>
    <row r="434" spans="1:26" ht="24.75" customHeight="1">
      <c r="A434" s="453"/>
      <c r="B434" s="130"/>
      <c r="C434" s="453"/>
      <c r="D434" s="55"/>
      <c r="E434" s="55"/>
      <c r="F434" s="55"/>
      <c r="G434" s="151"/>
      <c r="H434" s="91"/>
      <c r="I434" s="90"/>
      <c r="J434" s="91"/>
      <c r="K434" s="130"/>
      <c r="L434" s="130"/>
      <c r="M434" s="130"/>
      <c r="N434" s="130"/>
      <c r="O434" s="130"/>
      <c r="P434" s="130"/>
      <c r="Q434" s="130"/>
      <c r="R434" s="130"/>
      <c r="S434" s="130"/>
      <c r="T434" s="130"/>
      <c r="U434" s="130"/>
      <c r="V434" s="130"/>
      <c r="W434" s="130"/>
      <c r="X434" s="130"/>
      <c r="Y434" s="130"/>
      <c r="Z434" s="130"/>
    </row>
    <row r="435" spans="1:26" ht="24.75" customHeight="1">
      <c r="A435" s="453"/>
      <c r="B435" s="130"/>
      <c r="C435" s="453"/>
      <c r="D435" s="55"/>
      <c r="E435" s="55"/>
      <c r="F435" s="55"/>
      <c r="G435" s="151"/>
      <c r="H435" s="91"/>
      <c r="I435" s="90"/>
      <c r="J435" s="91"/>
      <c r="K435" s="130"/>
      <c r="L435" s="130"/>
      <c r="M435" s="130"/>
      <c r="N435" s="130"/>
      <c r="O435" s="130"/>
      <c r="P435" s="130"/>
      <c r="Q435" s="130"/>
      <c r="R435" s="130"/>
      <c r="S435" s="130"/>
      <c r="T435" s="130"/>
      <c r="U435" s="130"/>
      <c r="V435" s="130"/>
      <c r="W435" s="130"/>
      <c r="X435" s="130"/>
      <c r="Y435" s="130"/>
      <c r="Z435" s="130"/>
    </row>
    <row r="436" spans="1:26" ht="24.75" customHeight="1">
      <c r="A436" s="453"/>
      <c r="B436" s="130"/>
      <c r="C436" s="453"/>
      <c r="D436" s="55"/>
      <c r="E436" s="55"/>
      <c r="F436" s="55"/>
      <c r="G436" s="151"/>
      <c r="H436" s="91"/>
      <c r="I436" s="90"/>
      <c r="J436" s="91"/>
      <c r="K436" s="130"/>
      <c r="L436" s="130"/>
      <c r="M436" s="130"/>
      <c r="N436" s="130"/>
      <c r="O436" s="130"/>
      <c r="P436" s="130"/>
      <c r="Q436" s="130"/>
      <c r="R436" s="130"/>
      <c r="S436" s="130"/>
      <c r="T436" s="130"/>
      <c r="U436" s="130"/>
      <c r="V436" s="130"/>
      <c r="W436" s="130"/>
      <c r="X436" s="130"/>
      <c r="Y436" s="130"/>
      <c r="Z436" s="130"/>
    </row>
    <row r="437" spans="1:26" ht="24.75" customHeight="1">
      <c r="A437" s="453"/>
      <c r="B437" s="130"/>
      <c r="C437" s="453"/>
      <c r="D437" s="55"/>
      <c r="E437" s="55"/>
      <c r="F437" s="55"/>
      <c r="G437" s="151"/>
      <c r="H437" s="91"/>
      <c r="I437" s="90"/>
      <c r="J437" s="91"/>
      <c r="K437" s="130"/>
      <c r="L437" s="130"/>
      <c r="M437" s="130"/>
      <c r="N437" s="130"/>
      <c r="O437" s="130"/>
      <c r="P437" s="130"/>
      <c r="Q437" s="130"/>
      <c r="R437" s="130"/>
      <c r="S437" s="130"/>
      <c r="T437" s="130"/>
      <c r="U437" s="130"/>
      <c r="V437" s="130"/>
      <c r="W437" s="130"/>
      <c r="X437" s="130"/>
      <c r="Y437" s="130"/>
      <c r="Z437" s="130"/>
    </row>
    <row r="438" spans="1:26" ht="24.75" customHeight="1">
      <c r="A438" s="453"/>
      <c r="B438" s="130"/>
      <c r="C438" s="453"/>
      <c r="D438" s="55"/>
      <c r="E438" s="55"/>
      <c r="F438" s="55"/>
      <c r="G438" s="151"/>
      <c r="H438" s="91"/>
      <c r="I438" s="90"/>
      <c r="J438" s="91"/>
      <c r="K438" s="130"/>
      <c r="L438" s="130"/>
      <c r="M438" s="130"/>
      <c r="N438" s="130"/>
      <c r="O438" s="130"/>
      <c r="P438" s="130"/>
      <c r="Q438" s="130"/>
      <c r="R438" s="130"/>
      <c r="S438" s="130"/>
      <c r="T438" s="130"/>
      <c r="U438" s="130"/>
      <c r="V438" s="130"/>
      <c r="W438" s="130"/>
      <c r="X438" s="130"/>
      <c r="Y438" s="130"/>
      <c r="Z438" s="130"/>
    </row>
    <row r="439" spans="1:26" ht="24.75" customHeight="1">
      <c r="A439" s="453"/>
      <c r="B439" s="130"/>
      <c r="C439" s="453"/>
      <c r="D439" s="55"/>
      <c r="E439" s="55"/>
      <c r="F439" s="55"/>
      <c r="G439" s="151"/>
      <c r="H439" s="91"/>
      <c r="I439" s="90"/>
      <c r="J439" s="91"/>
      <c r="K439" s="130"/>
      <c r="L439" s="130"/>
      <c r="M439" s="130"/>
      <c r="N439" s="130"/>
      <c r="O439" s="130"/>
      <c r="P439" s="130"/>
      <c r="Q439" s="130"/>
      <c r="R439" s="130"/>
      <c r="S439" s="130"/>
      <c r="T439" s="130"/>
      <c r="U439" s="130"/>
      <c r="V439" s="130"/>
      <c r="W439" s="130"/>
      <c r="X439" s="130"/>
      <c r="Y439" s="130"/>
      <c r="Z439" s="130"/>
    </row>
    <row r="440" spans="1:26" ht="24.75" customHeight="1">
      <c r="A440" s="453"/>
      <c r="B440" s="130"/>
      <c r="C440" s="453"/>
      <c r="D440" s="55"/>
      <c r="E440" s="55"/>
      <c r="F440" s="55"/>
      <c r="G440" s="151"/>
      <c r="H440" s="91"/>
      <c r="I440" s="90"/>
      <c r="J440" s="91"/>
      <c r="K440" s="130"/>
      <c r="L440" s="130"/>
      <c r="M440" s="130"/>
      <c r="N440" s="130"/>
      <c r="O440" s="130"/>
      <c r="P440" s="130"/>
      <c r="Q440" s="130"/>
      <c r="R440" s="130"/>
      <c r="S440" s="130"/>
      <c r="T440" s="130"/>
      <c r="U440" s="130"/>
      <c r="V440" s="130"/>
      <c r="W440" s="130"/>
      <c r="X440" s="130"/>
      <c r="Y440" s="130"/>
      <c r="Z440" s="130"/>
    </row>
    <row r="441" spans="1:26" ht="24.75" customHeight="1">
      <c r="A441" s="453"/>
      <c r="B441" s="130"/>
      <c r="C441" s="453"/>
      <c r="D441" s="55"/>
      <c r="E441" s="55"/>
      <c r="F441" s="55"/>
      <c r="G441" s="151"/>
      <c r="H441" s="91"/>
      <c r="I441" s="90"/>
      <c r="J441" s="91"/>
      <c r="K441" s="130"/>
      <c r="L441" s="130"/>
      <c r="M441" s="130"/>
      <c r="N441" s="130"/>
      <c r="O441" s="130"/>
      <c r="P441" s="130"/>
      <c r="Q441" s="130"/>
      <c r="R441" s="130"/>
      <c r="S441" s="130"/>
      <c r="T441" s="130"/>
      <c r="U441" s="130"/>
      <c r="V441" s="130"/>
      <c r="W441" s="130"/>
      <c r="X441" s="130"/>
      <c r="Y441" s="130"/>
      <c r="Z441" s="130"/>
    </row>
    <row r="442" spans="1:26" ht="24.75" customHeight="1">
      <c r="A442" s="453"/>
      <c r="B442" s="130"/>
      <c r="C442" s="453"/>
      <c r="D442" s="55"/>
      <c r="E442" s="55"/>
      <c r="F442" s="55"/>
      <c r="G442" s="151"/>
      <c r="H442" s="91"/>
      <c r="I442" s="90"/>
      <c r="J442" s="91"/>
      <c r="K442" s="130"/>
      <c r="L442" s="130"/>
      <c r="M442" s="130"/>
      <c r="N442" s="130"/>
      <c r="O442" s="130"/>
      <c r="P442" s="130"/>
      <c r="Q442" s="130"/>
      <c r="R442" s="130"/>
      <c r="S442" s="130"/>
      <c r="T442" s="130"/>
      <c r="U442" s="130"/>
      <c r="V442" s="130"/>
      <c r="W442" s="130"/>
      <c r="X442" s="130"/>
      <c r="Y442" s="130"/>
      <c r="Z442" s="130"/>
    </row>
    <row r="443" spans="1:26" ht="24.75" customHeight="1">
      <c r="A443" s="453"/>
      <c r="B443" s="130"/>
      <c r="C443" s="453"/>
      <c r="D443" s="55"/>
      <c r="E443" s="55"/>
      <c r="F443" s="55"/>
      <c r="G443" s="151"/>
      <c r="H443" s="91"/>
      <c r="I443" s="90"/>
      <c r="J443" s="91"/>
      <c r="K443" s="130"/>
      <c r="L443" s="130"/>
      <c r="M443" s="130"/>
      <c r="N443" s="130"/>
      <c r="O443" s="130"/>
      <c r="P443" s="130"/>
      <c r="Q443" s="130"/>
      <c r="R443" s="130"/>
      <c r="S443" s="130"/>
      <c r="T443" s="130"/>
      <c r="U443" s="130"/>
      <c r="V443" s="130"/>
      <c r="W443" s="130"/>
      <c r="X443" s="130"/>
      <c r="Y443" s="130"/>
      <c r="Z443" s="130"/>
    </row>
    <row r="444" spans="1:26" ht="24.75" customHeight="1">
      <c r="A444" s="453"/>
      <c r="B444" s="130"/>
      <c r="C444" s="453"/>
      <c r="D444" s="55"/>
      <c r="E444" s="55"/>
      <c r="F444" s="55"/>
      <c r="G444" s="151"/>
      <c r="H444" s="91"/>
      <c r="I444" s="90"/>
      <c r="J444" s="91"/>
      <c r="K444" s="130"/>
      <c r="L444" s="130"/>
      <c r="M444" s="130"/>
      <c r="N444" s="130"/>
      <c r="O444" s="130"/>
      <c r="P444" s="130"/>
      <c r="Q444" s="130"/>
      <c r="R444" s="130"/>
      <c r="S444" s="130"/>
      <c r="T444" s="130"/>
      <c r="U444" s="130"/>
      <c r="V444" s="130"/>
      <c r="W444" s="130"/>
      <c r="X444" s="130"/>
      <c r="Y444" s="130"/>
      <c r="Z444" s="130"/>
    </row>
    <row r="445" spans="1:26" ht="24.75" customHeight="1">
      <c r="A445" s="453"/>
      <c r="B445" s="130"/>
      <c r="C445" s="453"/>
      <c r="D445" s="55"/>
      <c r="E445" s="55"/>
      <c r="F445" s="55"/>
      <c r="G445" s="151"/>
      <c r="H445" s="91"/>
      <c r="I445" s="90"/>
      <c r="J445" s="91"/>
      <c r="K445" s="130"/>
      <c r="L445" s="130"/>
      <c r="M445" s="130"/>
      <c r="N445" s="130"/>
      <c r="O445" s="130"/>
      <c r="P445" s="130"/>
      <c r="Q445" s="130"/>
      <c r="R445" s="130"/>
      <c r="S445" s="130"/>
      <c r="T445" s="130"/>
      <c r="U445" s="130"/>
      <c r="V445" s="130"/>
      <c r="W445" s="130"/>
      <c r="X445" s="130"/>
      <c r="Y445" s="130"/>
      <c r="Z445" s="130"/>
    </row>
    <row r="446" spans="1:26" ht="24.75" customHeight="1">
      <c r="A446" s="453"/>
      <c r="B446" s="130"/>
      <c r="C446" s="453"/>
      <c r="D446" s="55"/>
      <c r="E446" s="55"/>
      <c r="F446" s="55"/>
      <c r="G446" s="151"/>
      <c r="H446" s="91"/>
      <c r="I446" s="90"/>
      <c r="J446" s="91"/>
      <c r="K446" s="130"/>
      <c r="L446" s="130"/>
      <c r="M446" s="130"/>
      <c r="N446" s="130"/>
      <c r="O446" s="130"/>
      <c r="P446" s="130"/>
      <c r="Q446" s="130"/>
      <c r="R446" s="130"/>
      <c r="S446" s="130"/>
      <c r="T446" s="130"/>
      <c r="U446" s="130"/>
      <c r="V446" s="130"/>
      <c r="W446" s="130"/>
      <c r="X446" s="130"/>
      <c r="Y446" s="130"/>
      <c r="Z446" s="130"/>
    </row>
    <row r="447" spans="1:26" ht="24.75" customHeight="1">
      <c r="A447" s="453"/>
      <c r="B447" s="130"/>
      <c r="C447" s="453"/>
      <c r="D447" s="55"/>
      <c r="E447" s="55"/>
      <c r="F447" s="55"/>
      <c r="G447" s="151"/>
      <c r="H447" s="91"/>
      <c r="I447" s="90"/>
      <c r="J447" s="91"/>
      <c r="K447" s="130"/>
      <c r="L447" s="130"/>
      <c r="M447" s="130"/>
      <c r="N447" s="130"/>
      <c r="O447" s="130"/>
      <c r="P447" s="130"/>
      <c r="Q447" s="130"/>
      <c r="R447" s="130"/>
      <c r="S447" s="130"/>
      <c r="T447" s="130"/>
      <c r="U447" s="130"/>
      <c r="V447" s="130"/>
      <c r="W447" s="130"/>
      <c r="X447" s="130"/>
      <c r="Y447" s="130"/>
      <c r="Z447" s="130"/>
    </row>
    <row r="448" spans="1:26" ht="24.75" customHeight="1">
      <c r="A448" s="453"/>
      <c r="B448" s="130"/>
      <c r="C448" s="453"/>
      <c r="D448" s="55"/>
      <c r="E448" s="55"/>
      <c r="F448" s="55"/>
      <c r="G448" s="151"/>
      <c r="H448" s="91"/>
      <c r="I448" s="90"/>
      <c r="J448" s="91"/>
      <c r="K448" s="130"/>
      <c r="L448" s="130"/>
      <c r="M448" s="130"/>
      <c r="N448" s="130"/>
      <c r="O448" s="130"/>
      <c r="P448" s="130"/>
      <c r="Q448" s="130"/>
      <c r="R448" s="130"/>
      <c r="S448" s="130"/>
      <c r="T448" s="130"/>
      <c r="U448" s="130"/>
      <c r="V448" s="130"/>
      <c r="W448" s="130"/>
      <c r="X448" s="130"/>
      <c r="Y448" s="130"/>
      <c r="Z448" s="130"/>
    </row>
    <row r="449" spans="1:26" ht="24.75" customHeight="1">
      <c r="A449" s="453"/>
      <c r="B449" s="130"/>
      <c r="C449" s="453"/>
      <c r="D449" s="55"/>
      <c r="E449" s="55"/>
      <c r="F449" s="55"/>
      <c r="G449" s="151"/>
      <c r="H449" s="91"/>
      <c r="I449" s="90"/>
      <c r="J449" s="91"/>
      <c r="K449" s="130"/>
      <c r="L449" s="130"/>
      <c r="M449" s="130"/>
      <c r="N449" s="130"/>
      <c r="O449" s="130"/>
      <c r="P449" s="130"/>
      <c r="Q449" s="130"/>
      <c r="R449" s="130"/>
      <c r="S449" s="130"/>
      <c r="T449" s="130"/>
      <c r="U449" s="130"/>
      <c r="V449" s="130"/>
      <c r="W449" s="130"/>
      <c r="X449" s="130"/>
      <c r="Y449" s="130"/>
      <c r="Z449" s="130"/>
    </row>
    <row r="450" spans="1:26" ht="24.75" customHeight="1">
      <c r="A450" s="453"/>
      <c r="B450" s="130"/>
      <c r="C450" s="453"/>
      <c r="D450" s="55"/>
      <c r="E450" s="55"/>
      <c r="F450" s="55"/>
      <c r="G450" s="151"/>
      <c r="H450" s="91"/>
      <c r="I450" s="90"/>
      <c r="J450" s="91"/>
      <c r="K450" s="130"/>
      <c r="L450" s="130"/>
      <c r="M450" s="130"/>
      <c r="N450" s="130"/>
      <c r="O450" s="130"/>
      <c r="P450" s="130"/>
      <c r="Q450" s="130"/>
      <c r="R450" s="130"/>
      <c r="S450" s="130"/>
      <c r="T450" s="130"/>
      <c r="U450" s="130"/>
      <c r="V450" s="130"/>
      <c r="W450" s="130"/>
      <c r="X450" s="130"/>
      <c r="Y450" s="130"/>
      <c r="Z450" s="130"/>
    </row>
    <row r="451" spans="1:26" ht="24.75" customHeight="1">
      <c r="A451" s="453"/>
      <c r="B451" s="130"/>
      <c r="C451" s="453"/>
      <c r="D451" s="55"/>
      <c r="E451" s="55"/>
      <c r="F451" s="55"/>
      <c r="G451" s="151"/>
      <c r="H451" s="91"/>
      <c r="I451" s="90"/>
      <c r="J451" s="91"/>
      <c r="K451" s="130"/>
      <c r="L451" s="130"/>
      <c r="M451" s="130"/>
      <c r="N451" s="130"/>
      <c r="O451" s="130"/>
      <c r="P451" s="130"/>
      <c r="Q451" s="130"/>
      <c r="R451" s="130"/>
      <c r="S451" s="130"/>
      <c r="T451" s="130"/>
      <c r="U451" s="130"/>
      <c r="V451" s="130"/>
      <c r="W451" s="130"/>
      <c r="X451" s="130"/>
      <c r="Y451" s="130"/>
      <c r="Z451" s="130"/>
    </row>
    <row r="452" spans="1:26" ht="24.75" customHeight="1">
      <c r="A452" s="453"/>
      <c r="B452" s="130"/>
      <c r="C452" s="453"/>
      <c r="D452" s="55"/>
      <c r="E452" s="55"/>
      <c r="F452" s="55"/>
      <c r="G452" s="151"/>
      <c r="H452" s="91"/>
      <c r="I452" s="90"/>
      <c r="J452" s="91"/>
      <c r="K452" s="130"/>
      <c r="L452" s="130"/>
      <c r="M452" s="130"/>
      <c r="N452" s="130"/>
      <c r="O452" s="130"/>
      <c r="P452" s="130"/>
      <c r="Q452" s="130"/>
      <c r="R452" s="130"/>
      <c r="S452" s="130"/>
      <c r="T452" s="130"/>
      <c r="U452" s="130"/>
      <c r="V452" s="130"/>
      <c r="W452" s="130"/>
      <c r="X452" s="130"/>
      <c r="Y452" s="130"/>
      <c r="Z452" s="130"/>
    </row>
    <row r="453" spans="1:26" ht="24.75" customHeight="1">
      <c r="A453" s="453"/>
      <c r="B453" s="130"/>
      <c r="C453" s="453"/>
      <c r="D453" s="55"/>
      <c r="E453" s="55"/>
      <c r="F453" s="55"/>
      <c r="G453" s="151"/>
      <c r="H453" s="91"/>
      <c r="I453" s="90"/>
      <c r="J453" s="91"/>
      <c r="K453" s="130"/>
      <c r="L453" s="130"/>
      <c r="M453" s="130"/>
      <c r="N453" s="130"/>
      <c r="O453" s="130"/>
      <c r="P453" s="130"/>
      <c r="Q453" s="130"/>
      <c r="R453" s="130"/>
      <c r="S453" s="130"/>
      <c r="T453" s="130"/>
      <c r="U453" s="130"/>
      <c r="V453" s="130"/>
      <c r="W453" s="130"/>
      <c r="X453" s="130"/>
      <c r="Y453" s="130"/>
      <c r="Z453" s="130"/>
    </row>
    <row r="454" spans="1:26" ht="24.75" customHeight="1">
      <c r="A454" s="453"/>
      <c r="B454" s="130"/>
      <c r="C454" s="453"/>
      <c r="D454" s="55"/>
      <c r="E454" s="55"/>
      <c r="F454" s="55"/>
      <c r="G454" s="151"/>
      <c r="H454" s="91"/>
      <c r="I454" s="90"/>
      <c r="J454" s="91"/>
      <c r="K454" s="130"/>
      <c r="L454" s="130"/>
      <c r="M454" s="130"/>
      <c r="N454" s="130"/>
      <c r="O454" s="130"/>
      <c r="P454" s="130"/>
      <c r="Q454" s="130"/>
      <c r="R454" s="130"/>
      <c r="S454" s="130"/>
      <c r="T454" s="130"/>
      <c r="U454" s="130"/>
      <c r="V454" s="130"/>
      <c r="W454" s="130"/>
      <c r="X454" s="130"/>
      <c r="Y454" s="130"/>
      <c r="Z454" s="130"/>
    </row>
    <row r="455" spans="1:26" ht="24.75" customHeight="1">
      <c r="A455" s="453"/>
      <c r="B455" s="130"/>
      <c r="C455" s="453"/>
      <c r="D455" s="55"/>
      <c r="E455" s="55"/>
      <c r="F455" s="55"/>
      <c r="G455" s="151"/>
      <c r="H455" s="91"/>
      <c r="I455" s="90"/>
      <c r="J455" s="91"/>
      <c r="K455" s="130"/>
      <c r="L455" s="130"/>
      <c r="M455" s="130"/>
      <c r="N455" s="130"/>
      <c r="O455" s="130"/>
      <c r="P455" s="130"/>
      <c r="Q455" s="130"/>
      <c r="R455" s="130"/>
      <c r="S455" s="130"/>
      <c r="T455" s="130"/>
      <c r="U455" s="130"/>
      <c r="V455" s="130"/>
      <c r="W455" s="130"/>
      <c r="X455" s="130"/>
      <c r="Y455" s="130"/>
      <c r="Z455" s="130"/>
    </row>
    <row r="456" spans="1:26" ht="24.75" customHeight="1">
      <c r="A456" s="453"/>
      <c r="B456" s="130"/>
      <c r="C456" s="453"/>
      <c r="D456" s="55"/>
      <c r="E456" s="55"/>
      <c r="F456" s="55"/>
      <c r="G456" s="151"/>
      <c r="H456" s="91"/>
      <c r="I456" s="90"/>
      <c r="J456" s="91"/>
      <c r="K456" s="130"/>
      <c r="L456" s="130"/>
      <c r="M456" s="130"/>
      <c r="N456" s="130"/>
      <c r="O456" s="130"/>
      <c r="P456" s="130"/>
      <c r="Q456" s="130"/>
      <c r="R456" s="130"/>
      <c r="S456" s="130"/>
      <c r="T456" s="130"/>
      <c r="U456" s="130"/>
      <c r="V456" s="130"/>
      <c r="W456" s="130"/>
      <c r="X456" s="130"/>
      <c r="Y456" s="130"/>
      <c r="Z456" s="130"/>
    </row>
    <row r="457" spans="1:26" ht="24.75" customHeight="1">
      <c r="A457" s="453"/>
      <c r="B457" s="130"/>
      <c r="C457" s="453"/>
      <c r="D457" s="55"/>
      <c r="E457" s="55"/>
      <c r="F457" s="55"/>
      <c r="G457" s="151"/>
      <c r="H457" s="91"/>
      <c r="I457" s="90"/>
      <c r="J457" s="91"/>
      <c r="K457" s="130"/>
      <c r="L457" s="130"/>
      <c r="M457" s="130"/>
      <c r="N457" s="130"/>
      <c r="O457" s="130"/>
      <c r="P457" s="130"/>
      <c r="Q457" s="130"/>
      <c r="R457" s="130"/>
      <c r="S457" s="130"/>
      <c r="T457" s="130"/>
      <c r="U457" s="130"/>
      <c r="V457" s="130"/>
      <c r="W457" s="130"/>
      <c r="X457" s="130"/>
      <c r="Y457" s="130"/>
      <c r="Z457" s="130"/>
    </row>
    <row r="458" spans="1:26" ht="24.75" customHeight="1">
      <c r="A458" s="453"/>
      <c r="B458" s="130"/>
      <c r="C458" s="453"/>
      <c r="D458" s="55"/>
      <c r="E458" s="55"/>
      <c r="F458" s="55"/>
      <c r="G458" s="151"/>
      <c r="H458" s="91"/>
      <c r="I458" s="90"/>
      <c r="J458" s="91"/>
      <c r="K458" s="130"/>
      <c r="L458" s="130"/>
      <c r="M458" s="130"/>
      <c r="N458" s="130"/>
      <c r="O458" s="130"/>
      <c r="P458" s="130"/>
      <c r="Q458" s="130"/>
      <c r="R458" s="130"/>
      <c r="S458" s="130"/>
      <c r="T458" s="130"/>
      <c r="U458" s="130"/>
      <c r="V458" s="130"/>
      <c r="W458" s="130"/>
      <c r="X458" s="130"/>
      <c r="Y458" s="130"/>
      <c r="Z458" s="130"/>
    </row>
    <row r="459" spans="1:26" ht="24.75" customHeight="1">
      <c r="A459" s="453"/>
      <c r="B459" s="130"/>
      <c r="C459" s="453"/>
      <c r="D459" s="55"/>
      <c r="E459" s="55"/>
      <c r="F459" s="55"/>
      <c r="G459" s="151"/>
      <c r="H459" s="91"/>
      <c r="I459" s="90"/>
      <c r="J459" s="91"/>
      <c r="K459" s="130"/>
      <c r="L459" s="130"/>
      <c r="M459" s="130"/>
      <c r="N459" s="130"/>
      <c r="O459" s="130"/>
      <c r="P459" s="130"/>
      <c r="Q459" s="130"/>
      <c r="R459" s="130"/>
      <c r="S459" s="130"/>
      <c r="T459" s="130"/>
      <c r="U459" s="130"/>
      <c r="V459" s="130"/>
      <c r="W459" s="130"/>
      <c r="X459" s="130"/>
      <c r="Y459" s="130"/>
      <c r="Z459" s="130"/>
    </row>
    <row r="460" spans="1:26" ht="24.75" customHeight="1">
      <c r="A460" s="453"/>
      <c r="B460" s="130"/>
      <c r="C460" s="453"/>
      <c r="D460" s="55"/>
      <c r="E460" s="55"/>
      <c r="F460" s="55"/>
      <c r="G460" s="151"/>
      <c r="H460" s="91"/>
      <c r="I460" s="90"/>
      <c r="J460" s="91"/>
      <c r="K460" s="130"/>
      <c r="L460" s="130"/>
      <c r="M460" s="130"/>
      <c r="N460" s="130"/>
      <c r="O460" s="130"/>
      <c r="P460" s="130"/>
      <c r="Q460" s="130"/>
      <c r="R460" s="130"/>
      <c r="S460" s="130"/>
      <c r="T460" s="130"/>
      <c r="U460" s="130"/>
      <c r="V460" s="130"/>
      <c r="W460" s="130"/>
      <c r="X460" s="130"/>
      <c r="Y460" s="130"/>
      <c r="Z460" s="130"/>
    </row>
    <row r="461" spans="1:26" ht="24.75" customHeight="1">
      <c r="A461" s="453"/>
      <c r="B461" s="130"/>
      <c r="C461" s="453"/>
      <c r="D461" s="55"/>
      <c r="E461" s="55"/>
      <c r="F461" s="55"/>
      <c r="G461" s="151"/>
      <c r="H461" s="91"/>
      <c r="I461" s="90"/>
      <c r="J461" s="91"/>
      <c r="K461" s="130"/>
      <c r="L461" s="130"/>
      <c r="M461" s="130"/>
      <c r="N461" s="130"/>
      <c r="O461" s="130"/>
      <c r="P461" s="130"/>
      <c r="Q461" s="130"/>
      <c r="R461" s="130"/>
      <c r="S461" s="130"/>
      <c r="T461" s="130"/>
      <c r="U461" s="130"/>
      <c r="V461" s="130"/>
      <c r="W461" s="130"/>
      <c r="X461" s="130"/>
      <c r="Y461" s="130"/>
      <c r="Z461" s="130"/>
    </row>
    <row r="462" spans="1:26" ht="24.75" customHeight="1">
      <c r="A462" s="453"/>
      <c r="B462" s="130"/>
      <c r="C462" s="453"/>
      <c r="D462" s="55"/>
      <c r="E462" s="55"/>
      <c r="F462" s="55"/>
      <c r="G462" s="151"/>
      <c r="H462" s="91"/>
      <c r="I462" s="90"/>
      <c r="J462" s="91"/>
      <c r="K462" s="130"/>
      <c r="L462" s="130"/>
      <c r="M462" s="130"/>
      <c r="N462" s="130"/>
      <c r="O462" s="130"/>
      <c r="P462" s="130"/>
      <c r="Q462" s="130"/>
      <c r="R462" s="130"/>
      <c r="S462" s="130"/>
      <c r="T462" s="130"/>
      <c r="U462" s="130"/>
      <c r="V462" s="130"/>
      <c r="W462" s="130"/>
      <c r="X462" s="130"/>
      <c r="Y462" s="130"/>
      <c r="Z462" s="130"/>
    </row>
    <row r="463" spans="1:26" ht="24.75" customHeight="1">
      <c r="A463" s="453"/>
      <c r="B463" s="130"/>
      <c r="C463" s="453"/>
      <c r="D463" s="55"/>
      <c r="E463" s="55"/>
      <c r="F463" s="55"/>
      <c r="G463" s="151"/>
      <c r="H463" s="91"/>
      <c r="I463" s="90"/>
      <c r="J463" s="91"/>
      <c r="K463" s="130"/>
      <c r="L463" s="130"/>
      <c r="M463" s="130"/>
      <c r="N463" s="130"/>
      <c r="O463" s="130"/>
      <c r="P463" s="130"/>
      <c r="Q463" s="130"/>
      <c r="R463" s="130"/>
      <c r="S463" s="130"/>
      <c r="T463" s="130"/>
      <c r="U463" s="130"/>
      <c r="V463" s="130"/>
      <c r="W463" s="130"/>
      <c r="X463" s="130"/>
      <c r="Y463" s="130"/>
      <c r="Z463" s="130"/>
    </row>
    <row r="464" spans="1:26" ht="24.75" customHeight="1">
      <c r="A464" s="453"/>
      <c r="B464" s="130"/>
      <c r="C464" s="453"/>
      <c r="D464" s="55"/>
      <c r="E464" s="55"/>
      <c r="F464" s="55"/>
      <c r="G464" s="151"/>
      <c r="H464" s="91"/>
      <c r="I464" s="90"/>
      <c r="J464" s="91"/>
      <c r="K464" s="130"/>
      <c r="L464" s="130"/>
      <c r="M464" s="130"/>
      <c r="N464" s="130"/>
      <c r="O464" s="130"/>
      <c r="P464" s="130"/>
      <c r="Q464" s="130"/>
      <c r="R464" s="130"/>
      <c r="S464" s="130"/>
      <c r="T464" s="130"/>
      <c r="U464" s="130"/>
      <c r="V464" s="130"/>
      <c r="W464" s="130"/>
      <c r="X464" s="130"/>
      <c r="Y464" s="130"/>
      <c r="Z464" s="130"/>
    </row>
    <row r="465" spans="1:26" ht="24.75" customHeight="1">
      <c r="A465" s="453"/>
      <c r="B465" s="130"/>
      <c r="C465" s="453"/>
      <c r="D465" s="55"/>
      <c r="E465" s="55"/>
      <c r="F465" s="55"/>
      <c r="G465" s="151"/>
      <c r="H465" s="91"/>
      <c r="I465" s="90"/>
      <c r="J465" s="91"/>
      <c r="K465" s="130"/>
      <c r="L465" s="130"/>
      <c r="M465" s="130"/>
      <c r="N465" s="130"/>
      <c r="O465" s="130"/>
      <c r="P465" s="130"/>
      <c r="Q465" s="130"/>
      <c r="R465" s="130"/>
      <c r="S465" s="130"/>
      <c r="T465" s="130"/>
      <c r="U465" s="130"/>
      <c r="V465" s="130"/>
      <c r="W465" s="130"/>
      <c r="X465" s="130"/>
      <c r="Y465" s="130"/>
      <c r="Z465" s="130"/>
    </row>
    <row r="466" spans="1:26" ht="24.75" customHeight="1">
      <c r="A466" s="453"/>
      <c r="B466" s="130"/>
      <c r="C466" s="453"/>
      <c r="D466" s="55"/>
      <c r="E466" s="55"/>
      <c r="F466" s="55"/>
      <c r="G466" s="151"/>
      <c r="H466" s="91"/>
      <c r="I466" s="90"/>
      <c r="J466" s="91"/>
      <c r="K466" s="130"/>
      <c r="L466" s="130"/>
      <c r="M466" s="130"/>
      <c r="N466" s="130"/>
      <c r="O466" s="130"/>
      <c r="P466" s="130"/>
      <c r="Q466" s="130"/>
      <c r="R466" s="130"/>
      <c r="S466" s="130"/>
      <c r="T466" s="130"/>
      <c r="U466" s="130"/>
      <c r="V466" s="130"/>
      <c r="W466" s="130"/>
      <c r="X466" s="130"/>
      <c r="Y466" s="130"/>
      <c r="Z466" s="130"/>
    </row>
    <row r="467" spans="1:26" ht="24.75" customHeight="1">
      <c r="A467" s="453"/>
      <c r="B467" s="130"/>
      <c r="C467" s="453"/>
      <c r="D467" s="55"/>
      <c r="E467" s="55"/>
      <c r="F467" s="55"/>
      <c r="G467" s="151"/>
      <c r="H467" s="91"/>
      <c r="I467" s="90"/>
      <c r="J467" s="91"/>
      <c r="K467" s="130"/>
      <c r="L467" s="130"/>
      <c r="M467" s="130"/>
      <c r="N467" s="130"/>
      <c r="O467" s="130"/>
      <c r="P467" s="130"/>
      <c r="Q467" s="130"/>
      <c r="R467" s="130"/>
      <c r="S467" s="130"/>
      <c r="T467" s="130"/>
      <c r="U467" s="130"/>
      <c r="V467" s="130"/>
      <c r="W467" s="130"/>
      <c r="X467" s="130"/>
      <c r="Y467" s="130"/>
      <c r="Z467" s="130"/>
    </row>
    <row r="468" spans="1:26" ht="24.75" customHeight="1">
      <c r="A468" s="453"/>
      <c r="B468" s="130"/>
      <c r="C468" s="453"/>
      <c r="D468" s="55"/>
      <c r="E468" s="55"/>
      <c r="F468" s="55"/>
      <c r="G468" s="151"/>
      <c r="H468" s="91"/>
      <c r="I468" s="90"/>
      <c r="J468" s="91"/>
      <c r="K468" s="130"/>
      <c r="L468" s="130"/>
      <c r="M468" s="130"/>
      <c r="N468" s="130"/>
      <c r="O468" s="130"/>
      <c r="P468" s="130"/>
      <c r="Q468" s="130"/>
      <c r="R468" s="130"/>
      <c r="S468" s="130"/>
      <c r="T468" s="130"/>
      <c r="U468" s="130"/>
      <c r="V468" s="130"/>
      <c r="W468" s="130"/>
      <c r="X468" s="130"/>
      <c r="Y468" s="130"/>
      <c r="Z468" s="130"/>
    </row>
    <row r="469" spans="1:26" ht="24.75" customHeight="1">
      <c r="A469" s="453"/>
      <c r="B469" s="130"/>
      <c r="C469" s="453"/>
      <c r="D469" s="55"/>
      <c r="E469" s="55"/>
      <c r="F469" s="55"/>
      <c r="G469" s="151"/>
      <c r="H469" s="91"/>
      <c r="I469" s="90"/>
      <c r="J469" s="91"/>
      <c r="K469" s="130"/>
      <c r="L469" s="130"/>
      <c r="M469" s="130"/>
      <c r="N469" s="130"/>
      <c r="O469" s="130"/>
      <c r="P469" s="130"/>
      <c r="Q469" s="130"/>
      <c r="R469" s="130"/>
      <c r="S469" s="130"/>
      <c r="T469" s="130"/>
      <c r="U469" s="130"/>
      <c r="V469" s="130"/>
      <c r="W469" s="130"/>
      <c r="X469" s="130"/>
      <c r="Y469" s="130"/>
      <c r="Z469" s="130"/>
    </row>
    <row r="470" spans="1:26" ht="24.75" customHeight="1">
      <c r="A470" s="453"/>
      <c r="B470" s="130"/>
      <c r="C470" s="453"/>
      <c r="D470" s="55"/>
      <c r="E470" s="55"/>
      <c r="F470" s="55"/>
      <c r="G470" s="151"/>
      <c r="H470" s="91"/>
      <c r="I470" s="90"/>
      <c r="J470" s="91"/>
      <c r="K470" s="130"/>
      <c r="L470" s="130"/>
      <c r="M470" s="130"/>
      <c r="N470" s="130"/>
      <c r="O470" s="130"/>
      <c r="P470" s="130"/>
      <c r="Q470" s="130"/>
      <c r="R470" s="130"/>
      <c r="S470" s="130"/>
      <c r="T470" s="130"/>
      <c r="U470" s="130"/>
      <c r="V470" s="130"/>
      <c r="W470" s="130"/>
      <c r="X470" s="130"/>
      <c r="Y470" s="130"/>
      <c r="Z470" s="130"/>
    </row>
    <row r="471" spans="1:26" ht="24.75" customHeight="1">
      <c r="A471" s="453"/>
      <c r="B471" s="130"/>
      <c r="C471" s="453"/>
      <c r="D471" s="55"/>
      <c r="E471" s="55"/>
      <c r="F471" s="55"/>
      <c r="G471" s="151"/>
      <c r="H471" s="91"/>
      <c r="I471" s="90"/>
      <c r="J471" s="91"/>
      <c r="K471" s="130"/>
      <c r="L471" s="130"/>
      <c r="M471" s="130"/>
      <c r="N471" s="130"/>
      <c r="O471" s="130"/>
      <c r="P471" s="130"/>
      <c r="Q471" s="130"/>
      <c r="R471" s="130"/>
      <c r="S471" s="130"/>
      <c r="T471" s="130"/>
      <c r="U471" s="130"/>
      <c r="V471" s="130"/>
      <c r="W471" s="130"/>
      <c r="X471" s="130"/>
      <c r="Y471" s="130"/>
      <c r="Z471" s="130"/>
    </row>
    <row r="472" spans="1:26" ht="24.75" customHeight="1">
      <c r="A472" s="453"/>
      <c r="B472" s="130"/>
      <c r="C472" s="453"/>
      <c r="D472" s="55"/>
      <c r="E472" s="55"/>
      <c r="F472" s="55"/>
      <c r="G472" s="151"/>
      <c r="H472" s="91"/>
      <c r="I472" s="90"/>
      <c r="J472" s="91"/>
      <c r="K472" s="130"/>
      <c r="L472" s="130"/>
      <c r="M472" s="130"/>
      <c r="N472" s="130"/>
      <c r="O472" s="130"/>
      <c r="P472" s="130"/>
      <c r="Q472" s="130"/>
      <c r="R472" s="130"/>
      <c r="S472" s="130"/>
      <c r="T472" s="130"/>
      <c r="U472" s="130"/>
      <c r="V472" s="130"/>
      <c r="W472" s="130"/>
      <c r="X472" s="130"/>
      <c r="Y472" s="130"/>
      <c r="Z472" s="130"/>
    </row>
    <row r="473" spans="1:26" ht="24.75" customHeight="1">
      <c r="A473" s="453"/>
      <c r="B473" s="130"/>
      <c r="C473" s="453"/>
      <c r="D473" s="55"/>
      <c r="E473" s="55"/>
      <c r="F473" s="55"/>
      <c r="G473" s="151"/>
      <c r="H473" s="91"/>
      <c r="I473" s="90"/>
      <c r="J473" s="91"/>
      <c r="K473" s="130"/>
      <c r="L473" s="130"/>
      <c r="M473" s="130"/>
      <c r="N473" s="130"/>
      <c r="O473" s="130"/>
      <c r="P473" s="130"/>
      <c r="Q473" s="130"/>
      <c r="R473" s="130"/>
      <c r="S473" s="130"/>
      <c r="T473" s="130"/>
      <c r="U473" s="130"/>
      <c r="V473" s="130"/>
      <c r="W473" s="130"/>
      <c r="X473" s="130"/>
      <c r="Y473" s="130"/>
      <c r="Z473" s="130"/>
    </row>
    <row r="474" spans="1:26" ht="24.75" customHeight="1">
      <c r="A474" s="453"/>
      <c r="B474" s="130"/>
      <c r="C474" s="453"/>
      <c r="D474" s="55"/>
      <c r="E474" s="55"/>
      <c r="F474" s="55"/>
      <c r="G474" s="151"/>
      <c r="H474" s="91"/>
      <c r="I474" s="90"/>
      <c r="J474" s="91"/>
      <c r="K474" s="130"/>
      <c r="L474" s="130"/>
      <c r="M474" s="130"/>
      <c r="N474" s="130"/>
      <c r="O474" s="130"/>
      <c r="P474" s="130"/>
      <c r="Q474" s="130"/>
      <c r="R474" s="130"/>
      <c r="S474" s="130"/>
      <c r="T474" s="130"/>
      <c r="U474" s="130"/>
      <c r="V474" s="130"/>
      <c r="W474" s="130"/>
      <c r="X474" s="130"/>
      <c r="Y474" s="130"/>
      <c r="Z474" s="130"/>
    </row>
    <row r="475" spans="1:26" ht="24.75" customHeight="1">
      <c r="A475" s="453"/>
      <c r="B475" s="130"/>
      <c r="C475" s="453"/>
      <c r="D475" s="55"/>
      <c r="E475" s="55"/>
      <c r="F475" s="55"/>
      <c r="G475" s="151"/>
      <c r="H475" s="91"/>
      <c r="I475" s="90"/>
      <c r="J475" s="91"/>
      <c r="K475" s="130"/>
      <c r="L475" s="130"/>
      <c r="M475" s="130"/>
      <c r="N475" s="130"/>
      <c r="O475" s="130"/>
      <c r="P475" s="130"/>
      <c r="Q475" s="130"/>
      <c r="R475" s="130"/>
      <c r="S475" s="130"/>
      <c r="T475" s="130"/>
      <c r="U475" s="130"/>
      <c r="V475" s="130"/>
      <c r="W475" s="130"/>
      <c r="X475" s="130"/>
      <c r="Y475" s="130"/>
      <c r="Z475" s="130"/>
    </row>
    <row r="476" spans="1:26" ht="24.75" customHeight="1">
      <c r="A476" s="453"/>
      <c r="B476" s="130"/>
      <c r="C476" s="453"/>
      <c r="D476" s="55"/>
      <c r="E476" s="55"/>
      <c r="F476" s="55"/>
      <c r="G476" s="151"/>
      <c r="H476" s="91"/>
      <c r="I476" s="90"/>
      <c r="J476" s="91"/>
      <c r="K476" s="130"/>
      <c r="L476" s="130"/>
      <c r="M476" s="130"/>
      <c r="N476" s="130"/>
      <c r="O476" s="130"/>
      <c r="P476" s="130"/>
      <c r="Q476" s="130"/>
      <c r="R476" s="130"/>
      <c r="S476" s="130"/>
      <c r="T476" s="130"/>
      <c r="U476" s="130"/>
      <c r="V476" s="130"/>
      <c r="W476" s="130"/>
      <c r="X476" s="130"/>
      <c r="Y476" s="130"/>
      <c r="Z476" s="130"/>
    </row>
    <row r="477" spans="1:26" ht="24.75" customHeight="1">
      <c r="A477" s="453"/>
      <c r="B477" s="130"/>
      <c r="C477" s="453"/>
      <c r="D477" s="55"/>
      <c r="E477" s="55"/>
      <c r="F477" s="55"/>
      <c r="G477" s="151"/>
      <c r="H477" s="91"/>
      <c r="I477" s="90"/>
      <c r="J477" s="91"/>
      <c r="K477" s="130"/>
      <c r="L477" s="130"/>
      <c r="M477" s="130"/>
      <c r="N477" s="130"/>
      <c r="O477" s="130"/>
      <c r="P477" s="130"/>
      <c r="Q477" s="130"/>
      <c r="R477" s="130"/>
      <c r="S477" s="130"/>
      <c r="T477" s="130"/>
      <c r="U477" s="130"/>
      <c r="V477" s="130"/>
      <c r="W477" s="130"/>
      <c r="X477" s="130"/>
      <c r="Y477" s="130"/>
      <c r="Z477" s="130"/>
    </row>
    <row r="478" spans="1:26" ht="24.75" customHeight="1">
      <c r="A478" s="453"/>
      <c r="B478" s="130"/>
      <c r="C478" s="453"/>
      <c r="D478" s="55"/>
      <c r="E478" s="55"/>
      <c r="F478" s="55"/>
      <c r="G478" s="151"/>
      <c r="H478" s="91"/>
      <c r="I478" s="90"/>
      <c r="J478" s="91"/>
      <c r="K478" s="130"/>
      <c r="L478" s="130"/>
      <c r="M478" s="130"/>
      <c r="N478" s="130"/>
      <c r="O478" s="130"/>
      <c r="P478" s="130"/>
      <c r="Q478" s="130"/>
      <c r="R478" s="130"/>
      <c r="S478" s="130"/>
      <c r="T478" s="130"/>
      <c r="U478" s="130"/>
      <c r="V478" s="130"/>
      <c r="W478" s="130"/>
      <c r="X478" s="130"/>
      <c r="Y478" s="130"/>
      <c r="Z478" s="130"/>
    </row>
    <row r="479" spans="1:26" ht="24.75" customHeight="1">
      <c r="A479" s="453"/>
      <c r="B479" s="130"/>
      <c r="C479" s="453"/>
      <c r="D479" s="55"/>
      <c r="E479" s="55"/>
      <c r="F479" s="55"/>
      <c r="G479" s="151"/>
      <c r="H479" s="91"/>
      <c r="I479" s="90"/>
      <c r="J479" s="91"/>
      <c r="K479" s="130"/>
      <c r="L479" s="130"/>
      <c r="M479" s="130"/>
      <c r="N479" s="130"/>
      <c r="O479" s="130"/>
      <c r="P479" s="130"/>
      <c r="Q479" s="130"/>
      <c r="R479" s="130"/>
      <c r="S479" s="130"/>
      <c r="T479" s="130"/>
      <c r="U479" s="130"/>
      <c r="V479" s="130"/>
      <c r="W479" s="130"/>
      <c r="X479" s="130"/>
      <c r="Y479" s="130"/>
      <c r="Z479" s="130"/>
    </row>
    <row r="480" spans="1:26" ht="24.75" customHeight="1">
      <c r="A480" s="453"/>
      <c r="B480" s="130"/>
      <c r="C480" s="453"/>
      <c r="D480" s="55"/>
      <c r="E480" s="55"/>
      <c r="F480" s="55"/>
      <c r="G480" s="151"/>
      <c r="H480" s="91"/>
      <c r="I480" s="90"/>
      <c r="J480" s="91"/>
      <c r="K480" s="130"/>
      <c r="L480" s="130"/>
      <c r="M480" s="130"/>
      <c r="N480" s="130"/>
      <c r="O480" s="130"/>
      <c r="P480" s="130"/>
      <c r="Q480" s="130"/>
      <c r="R480" s="130"/>
      <c r="S480" s="130"/>
      <c r="T480" s="130"/>
      <c r="U480" s="130"/>
      <c r="V480" s="130"/>
      <c r="W480" s="130"/>
      <c r="X480" s="130"/>
      <c r="Y480" s="130"/>
      <c r="Z480" s="130"/>
    </row>
    <row r="481" spans="1:26" ht="24.75" customHeight="1">
      <c r="A481" s="453"/>
      <c r="B481" s="130"/>
      <c r="C481" s="453"/>
      <c r="D481" s="55"/>
      <c r="E481" s="55"/>
      <c r="F481" s="55"/>
      <c r="G481" s="151"/>
      <c r="H481" s="91"/>
      <c r="I481" s="90"/>
      <c r="J481" s="91"/>
      <c r="K481" s="130"/>
      <c r="L481" s="130"/>
      <c r="M481" s="130"/>
      <c r="N481" s="130"/>
      <c r="O481" s="130"/>
      <c r="P481" s="130"/>
      <c r="Q481" s="130"/>
      <c r="R481" s="130"/>
      <c r="S481" s="130"/>
      <c r="T481" s="130"/>
      <c r="U481" s="130"/>
      <c r="V481" s="130"/>
      <c r="W481" s="130"/>
      <c r="X481" s="130"/>
      <c r="Y481" s="130"/>
      <c r="Z481" s="130"/>
    </row>
    <row r="482" spans="1:26" ht="24.75" customHeight="1">
      <c r="A482" s="453"/>
      <c r="B482" s="130"/>
      <c r="C482" s="453"/>
      <c r="D482" s="55"/>
      <c r="E482" s="55"/>
      <c r="F482" s="55"/>
      <c r="G482" s="151"/>
      <c r="H482" s="91"/>
      <c r="I482" s="90"/>
      <c r="J482" s="91"/>
      <c r="K482" s="130"/>
      <c r="L482" s="130"/>
      <c r="M482" s="130"/>
      <c r="N482" s="130"/>
      <c r="O482" s="130"/>
      <c r="P482" s="130"/>
      <c r="Q482" s="130"/>
      <c r="R482" s="130"/>
      <c r="S482" s="130"/>
      <c r="T482" s="130"/>
      <c r="U482" s="130"/>
      <c r="V482" s="130"/>
      <c r="W482" s="130"/>
      <c r="X482" s="130"/>
      <c r="Y482" s="130"/>
      <c r="Z482" s="130"/>
    </row>
    <row r="483" spans="1:26" ht="24.75" customHeight="1">
      <c r="A483" s="453"/>
      <c r="B483" s="130"/>
      <c r="C483" s="453"/>
      <c r="D483" s="55"/>
      <c r="E483" s="55"/>
      <c r="F483" s="55"/>
      <c r="G483" s="151"/>
      <c r="H483" s="91"/>
      <c r="I483" s="90"/>
      <c r="J483" s="91"/>
      <c r="K483" s="130"/>
      <c r="L483" s="130"/>
      <c r="M483" s="130"/>
      <c r="N483" s="130"/>
      <c r="O483" s="130"/>
      <c r="P483" s="130"/>
      <c r="Q483" s="130"/>
      <c r="R483" s="130"/>
      <c r="S483" s="130"/>
      <c r="T483" s="130"/>
      <c r="U483" s="130"/>
      <c r="V483" s="130"/>
      <c r="W483" s="130"/>
      <c r="X483" s="130"/>
      <c r="Y483" s="130"/>
      <c r="Z483" s="130"/>
    </row>
    <row r="484" spans="1:26" ht="24.75" customHeight="1">
      <c r="A484" s="453"/>
      <c r="B484" s="130"/>
      <c r="C484" s="453"/>
      <c r="D484" s="55"/>
      <c r="E484" s="55"/>
      <c r="F484" s="55"/>
      <c r="G484" s="151"/>
      <c r="H484" s="91"/>
      <c r="I484" s="90"/>
      <c r="J484" s="91"/>
      <c r="K484" s="130"/>
      <c r="L484" s="130"/>
      <c r="M484" s="130"/>
      <c r="N484" s="130"/>
      <c r="O484" s="130"/>
      <c r="P484" s="130"/>
      <c r="Q484" s="130"/>
      <c r="R484" s="130"/>
      <c r="S484" s="130"/>
      <c r="T484" s="130"/>
      <c r="U484" s="130"/>
      <c r="V484" s="130"/>
      <c r="W484" s="130"/>
      <c r="X484" s="130"/>
      <c r="Y484" s="130"/>
      <c r="Z484" s="130"/>
    </row>
    <row r="485" spans="1:26" ht="24.75" customHeight="1">
      <c r="A485" s="453"/>
      <c r="B485" s="130"/>
      <c r="C485" s="453"/>
      <c r="D485" s="55"/>
      <c r="E485" s="55"/>
      <c r="F485" s="55"/>
      <c r="G485" s="151"/>
      <c r="H485" s="91"/>
      <c r="I485" s="90"/>
      <c r="J485" s="91"/>
      <c r="K485" s="130"/>
      <c r="L485" s="130"/>
      <c r="M485" s="130"/>
      <c r="N485" s="130"/>
      <c r="O485" s="130"/>
      <c r="P485" s="130"/>
      <c r="Q485" s="130"/>
      <c r="R485" s="130"/>
      <c r="S485" s="130"/>
      <c r="T485" s="130"/>
      <c r="U485" s="130"/>
      <c r="V485" s="130"/>
      <c r="W485" s="130"/>
      <c r="X485" s="130"/>
      <c r="Y485" s="130"/>
      <c r="Z485" s="130"/>
    </row>
    <row r="486" spans="1:26" ht="24.75" customHeight="1">
      <c r="A486" s="453"/>
      <c r="B486" s="130"/>
      <c r="C486" s="453"/>
      <c r="D486" s="55"/>
      <c r="E486" s="55"/>
      <c r="F486" s="55"/>
      <c r="G486" s="151"/>
      <c r="H486" s="91"/>
      <c r="I486" s="90"/>
      <c r="J486" s="91"/>
      <c r="K486" s="130"/>
      <c r="L486" s="130"/>
      <c r="M486" s="130"/>
      <c r="N486" s="130"/>
      <c r="O486" s="130"/>
      <c r="P486" s="130"/>
      <c r="Q486" s="130"/>
      <c r="R486" s="130"/>
      <c r="S486" s="130"/>
      <c r="T486" s="130"/>
      <c r="U486" s="130"/>
      <c r="V486" s="130"/>
      <c r="W486" s="130"/>
      <c r="X486" s="130"/>
      <c r="Y486" s="130"/>
      <c r="Z486" s="130"/>
    </row>
    <row r="487" spans="1:26" ht="24.75" customHeight="1">
      <c r="A487" s="453"/>
      <c r="B487" s="130"/>
      <c r="C487" s="453"/>
      <c r="D487" s="55"/>
      <c r="E487" s="55"/>
      <c r="F487" s="55"/>
      <c r="G487" s="151"/>
      <c r="H487" s="91"/>
      <c r="I487" s="90"/>
      <c r="J487" s="91"/>
      <c r="K487" s="130"/>
      <c r="L487" s="130"/>
      <c r="M487" s="130"/>
      <c r="N487" s="130"/>
      <c r="O487" s="130"/>
      <c r="P487" s="130"/>
      <c r="Q487" s="130"/>
      <c r="R487" s="130"/>
      <c r="S487" s="130"/>
      <c r="T487" s="130"/>
      <c r="U487" s="130"/>
      <c r="V487" s="130"/>
      <c r="W487" s="130"/>
      <c r="X487" s="130"/>
      <c r="Y487" s="130"/>
      <c r="Z487" s="130"/>
    </row>
    <row r="488" spans="1:26" ht="24.75" customHeight="1">
      <c r="A488" s="453"/>
      <c r="B488" s="130"/>
      <c r="C488" s="453"/>
      <c r="D488" s="55"/>
      <c r="E488" s="55"/>
      <c r="F488" s="55"/>
      <c r="G488" s="151"/>
      <c r="H488" s="91"/>
      <c r="I488" s="90"/>
      <c r="J488" s="91"/>
      <c r="K488" s="130"/>
      <c r="L488" s="130"/>
      <c r="M488" s="130"/>
      <c r="N488" s="130"/>
      <c r="O488" s="130"/>
      <c r="P488" s="130"/>
      <c r="Q488" s="130"/>
      <c r="R488" s="130"/>
      <c r="S488" s="130"/>
      <c r="T488" s="130"/>
      <c r="U488" s="130"/>
      <c r="V488" s="130"/>
      <c r="W488" s="130"/>
      <c r="X488" s="130"/>
      <c r="Y488" s="130"/>
      <c r="Z488" s="130"/>
    </row>
    <row r="489" spans="1:26" ht="24.75" customHeight="1">
      <c r="A489" s="453"/>
      <c r="B489" s="130"/>
      <c r="C489" s="453"/>
      <c r="D489" s="55"/>
      <c r="E489" s="55"/>
      <c r="F489" s="55"/>
      <c r="G489" s="151"/>
      <c r="H489" s="91"/>
      <c r="I489" s="90"/>
      <c r="J489" s="91"/>
      <c r="K489" s="130"/>
      <c r="L489" s="130"/>
      <c r="M489" s="130"/>
      <c r="N489" s="130"/>
      <c r="O489" s="130"/>
      <c r="P489" s="130"/>
      <c r="Q489" s="130"/>
      <c r="R489" s="130"/>
      <c r="S489" s="130"/>
      <c r="T489" s="130"/>
      <c r="U489" s="130"/>
      <c r="V489" s="130"/>
      <c r="W489" s="130"/>
      <c r="X489" s="130"/>
      <c r="Y489" s="130"/>
      <c r="Z489" s="130"/>
    </row>
    <row r="490" spans="1:26" ht="24.75" customHeight="1">
      <c r="A490" s="453"/>
      <c r="B490" s="130"/>
      <c r="C490" s="453"/>
      <c r="D490" s="55"/>
      <c r="E490" s="55"/>
      <c r="F490" s="55"/>
      <c r="G490" s="151"/>
      <c r="H490" s="91"/>
      <c r="I490" s="90"/>
      <c r="J490" s="91"/>
      <c r="K490" s="130"/>
      <c r="L490" s="130"/>
      <c r="M490" s="130"/>
      <c r="N490" s="130"/>
      <c r="O490" s="130"/>
      <c r="P490" s="130"/>
      <c r="Q490" s="130"/>
      <c r="R490" s="130"/>
      <c r="S490" s="130"/>
      <c r="T490" s="130"/>
      <c r="U490" s="130"/>
      <c r="V490" s="130"/>
      <c r="W490" s="130"/>
      <c r="X490" s="130"/>
      <c r="Y490" s="130"/>
      <c r="Z490" s="130"/>
    </row>
    <row r="491" spans="1:26" ht="24.75" customHeight="1">
      <c r="A491" s="453"/>
      <c r="B491" s="130"/>
      <c r="C491" s="453"/>
      <c r="D491" s="55"/>
      <c r="E491" s="55"/>
      <c r="F491" s="55"/>
      <c r="G491" s="151"/>
      <c r="H491" s="91"/>
      <c r="I491" s="90"/>
      <c r="J491" s="91"/>
      <c r="K491" s="130"/>
      <c r="L491" s="130"/>
      <c r="M491" s="130"/>
      <c r="N491" s="130"/>
      <c r="O491" s="130"/>
      <c r="P491" s="130"/>
      <c r="Q491" s="130"/>
      <c r="R491" s="130"/>
      <c r="S491" s="130"/>
      <c r="T491" s="130"/>
      <c r="U491" s="130"/>
      <c r="V491" s="130"/>
      <c r="W491" s="130"/>
      <c r="X491" s="130"/>
      <c r="Y491" s="130"/>
      <c r="Z491" s="130"/>
    </row>
    <row r="492" spans="1:26" ht="24.75" customHeight="1">
      <c r="A492" s="453"/>
      <c r="B492" s="130"/>
      <c r="C492" s="453"/>
      <c r="D492" s="55"/>
      <c r="E492" s="55"/>
      <c r="F492" s="55"/>
      <c r="G492" s="151"/>
      <c r="H492" s="91"/>
      <c r="I492" s="90"/>
      <c r="J492" s="91"/>
      <c r="K492" s="130"/>
      <c r="L492" s="130"/>
      <c r="M492" s="130"/>
      <c r="N492" s="130"/>
      <c r="O492" s="130"/>
      <c r="P492" s="130"/>
      <c r="Q492" s="130"/>
      <c r="R492" s="130"/>
      <c r="S492" s="130"/>
      <c r="T492" s="130"/>
      <c r="U492" s="130"/>
      <c r="V492" s="130"/>
      <c r="W492" s="130"/>
      <c r="X492" s="130"/>
      <c r="Y492" s="130"/>
      <c r="Z492" s="130"/>
    </row>
    <row r="493" spans="1:26" ht="24.75" customHeight="1">
      <c r="A493" s="453"/>
      <c r="B493" s="130"/>
      <c r="C493" s="453"/>
      <c r="D493" s="55"/>
      <c r="E493" s="55"/>
      <c r="F493" s="55"/>
      <c r="G493" s="151"/>
      <c r="H493" s="91"/>
      <c r="I493" s="90"/>
      <c r="J493" s="91"/>
      <c r="K493" s="130"/>
      <c r="L493" s="130"/>
      <c r="M493" s="130"/>
      <c r="N493" s="130"/>
      <c r="O493" s="130"/>
      <c r="P493" s="130"/>
      <c r="Q493" s="130"/>
      <c r="R493" s="130"/>
      <c r="S493" s="130"/>
      <c r="T493" s="130"/>
      <c r="U493" s="130"/>
      <c r="V493" s="130"/>
      <c r="W493" s="130"/>
      <c r="X493" s="130"/>
      <c r="Y493" s="130"/>
      <c r="Z493" s="130"/>
    </row>
    <row r="494" spans="1:26" ht="24.75" customHeight="1">
      <c r="A494" s="453"/>
      <c r="B494" s="130"/>
      <c r="C494" s="453"/>
      <c r="D494" s="55"/>
      <c r="E494" s="55"/>
      <c r="F494" s="55"/>
      <c r="G494" s="151"/>
      <c r="H494" s="91"/>
      <c r="I494" s="90"/>
      <c r="J494" s="91"/>
      <c r="K494" s="130"/>
      <c r="L494" s="130"/>
      <c r="M494" s="130"/>
      <c r="N494" s="130"/>
      <c r="O494" s="130"/>
      <c r="P494" s="130"/>
      <c r="Q494" s="130"/>
      <c r="R494" s="130"/>
      <c r="S494" s="130"/>
      <c r="T494" s="130"/>
      <c r="U494" s="130"/>
      <c r="V494" s="130"/>
      <c r="W494" s="130"/>
      <c r="X494" s="130"/>
      <c r="Y494" s="130"/>
      <c r="Z494" s="130"/>
    </row>
    <row r="495" spans="1:26" ht="24.75" customHeight="1">
      <c r="A495" s="453"/>
      <c r="B495" s="130"/>
      <c r="C495" s="453"/>
      <c r="D495" s="55"/>
      <c r="E495" s="55"/>
      <c r="F495" s="55"/>
      <c r="G495" s="151"/>
      <c r="H495" s="91"/>
      <c r="I495" s="90"/>
      <c r="J495" s="91"/>
      <c r="K495" s="130"/>
      <c r="L495" s="130"/>
      <c r="M495" s="130"/>
      <c r="N495" s="130"/>
      <c r="O495" s="130"/>
      <c r="P495" s="130"/>
      <c r="Q495" s="130"/>
      <c r="R495" s="130"/>
      <c r="S495" s="130"/>
      <c r="T495" s="130"/>
      <c r="U495" s="130"/>
      <c r="V495" s="130"/>
      <c r="W495" s="130"/>
      <c r="X495" s="130"/>
      <c r="Y495" s="130"/>
      <c r="Z495" s="130"/>
    </row>
    <row r="496" spans="1:26" ht="24.75" customHeight="1">
      <c r="A496" s="453"/>
      <c r="B496" s="130"/>
      <c r="C496" s="453"/>
      <c r="D496" s="55"/>
      <c r="E496" s="55"/>
      <c r="F496" s="55"/>
      <c r="G496" s="151"/>
      <c r="H496" s="91"/>
      <c r="I496" s="90"/>
      <c r="J496" s="91"/>
      <c r="K496" s="130"/>
      <c r="L496" s="130"/>
      <c r="M496" s="130"/>
      <c r="N496" s="130"/>
      <c r="O496" s="130"/>
      <c r="P496" s="130"/>
      <c r="Q496" s="130"/>
      <c r="R496" s="130"/>
      <c r="S496" s="130"/>
      <c r="T496" s="130"/>
      <c r="U496" s="130"/>
      <c r="V496" s="130"/>
      <c r="W496" s="130"/>
      <c r="X496" s="130"/>
      <c r="Y496" s="130"/>
      <c r="Z496" s="130"/>
    </row>
    <row r="497" spans="1:26" ht="24.75" customHeight="1">
      <c r="A497" s="453"/>
      <c r="B497" s="130"/>
      <c r="C497" s="453"/>
      <c r="D497" s="55"/>
      <c r="E497" s="55"/>
      <c r="F497" s="55"/>
      <c r="G497" s="151"/>
      <c r="H497" s="91"/>
      <c r="I497" s="90"/>
      <c r="J497" s="91"/>
      <c r="K497" s="130"/>
      <c r="L497" s="130"/>
      <c r="M497" s="130"/>
      <c r="N497" s="130"/>
      <c r="O497" s="130"/>
      <c r="P497" s="130"/>
      <c r="Q497" s="130"/>
      <c r="R497" s="130"/>
      <c r="S497" s="130"/>
      <c r="T497" s="130"/>
      <c r="U497" s="130"/>
      <c r="V497" s="130"/>
      <c r="W497" s="130"/>
      <c r="X497" s="130"/>
      <c r="Y497" s="130"/>
      <c r="Z497" s="130"/>
    </row>
    <row r="498" spans="1:26" ht="24.75" customHeight="1">
      <c r="A498" s="453"/>
      <c r="B498" s="130"/>
      <c r="C498" s="453"/>
      <c r="D498" s="55"/>
      <c r="E498" s="55"/>
      <c r="F498" s="55"/>
      <c r="G498" s="151"/>
      <c r="H498" s="91"/>
      <c r="I498" s="90"/>
      <c r="J498" s="91"/>
      <c r="K498" s="130"/>
      <c r="L498" s="130"/>
      <c r="M498" s="130"/>
      <c r="N498" s="130"/>
      <c r="O498" s="130"/>
      <c r="P498" s="130"/>
      <c r="Q498" s="130"/>
      <c r="R498" s="130"/>
      <c r="S498" s="130"/>
      <c r="T498" s="130"/>
      <c r="U498" s="130"/>
      <c r="V498" s="130"/>
      <c r="W498" s="130"/>
      <c r="X498" s="130"/>
      <c r="Y498" s="130"/>
      <c r="Z498" s="130"/>
    </row>
    <row r="499" spans="1:26" ht="24.75" customHeight="1">
      <c r="A499" s="453"/>
      <c r="B499" s="130"/>
      <c r="C499" s="453"/>
      <c r="D499" s="55"/>
      <c r="E499" s="55"/>
      <c r="F499" s="55"/>
      <c r="G499" s="151"/>
      <c r="H499" s="91"/>
      <c r="I499" s="90"/>
      <c r="J499" s="91"/>
      <c r="K499" s="130"/>
      <c r="L499" s="130"/>
      <c r="M499" s="130"/>
      <c r="N499" s="130"/>
      <c r="O499" s="130"/>
      <c r="P499" s="130"/>
      <c r="Q499" s="130"/>
      <c r="R499" s="130"/>
      <c r="S499" s="130"/>
      <c r="T499" s="130"/>
      <c r="U499" s="130"/>
      <c r="V499" s="130"/>
      <c r="W499" s="130"/>
      <c r="X499" s="130"/>
      <c r="Y499" s="130"/>
      <c r="Z499" s="130"/>
    </row>
    <row r="500" spans="1:26" ht="24.75" customHeight="1">
      <c r="A500" s="453"/>
      <c r="B500" s="130"/>
      <c r="C500" s="453"/>
      <c r="D500" s="55"/>
      <c r="E500" s="55"/>
      <c r="F500" s="55"/>
      <c r="G500" s="151"/>
      <c r="H500" s="91"/>
      <c r="I500" s="90"/>
      <c r="J500" s="91"/>
      <c r="K500" s="130"/>
      <c r="L500" s="130"/>
      <c r="M500" s="130"/>
      <c r="N500" s="130"/>
      <c r="O500" s="130"/>
      <c r="P500" s="130"/>
      <c r="Q500" s="130"/>
      <c r="R500" s="130"/>
      <c r="S500" s="130"/>
      <c r="T500" s="130"/>
      <c r="U500" s="130"/>
      <c r="V500" s="130"/>
      <c r="W500" s="130"/>
      <c r="X500" s="130"/>
      <c r="Y500" s="130"/>
      <c r="Z500" s="130"/>
    </row>
    <row r="501" spans="1:26" ht="24.75" customHeight="1">
      <c r="A501" s="453"/>
      <c r="B501" s="130"/>
      <c r="C501" s="453"/>
      <c r="D501" s="55"/>
      <c r="E501" s="55"/>
      <c r="F501" s="55"/>
      <c r="G501" s="151"/>
      <c r="H501" s="91"/>
      <c r="I501" s="90"/>
      <c r="J501" s="91"/>
      <c r="K501" s="130"/>
      <c r="L501" s="130"/>
      <c r="M501" s="130"/>
      <c r="N501" s="130"/>
      <c r="O501" s="130"/>
      <c r="P501" s="130"/>
      <c r="Q501" s="130"/>
      <c r="R501" s="130"/>
      <c r="S501" s="130"/>
      <c r="T501" s="130"/>
      <c r="U501" s="130"/>
      <c r="V501" s="130"/>
      <c r="W501" s="130"/>
      <c r="X501" s="130"/>
      <c r="Y501" s="130"/>
      <c r="Z501" s="130"/>
    </row>
    <row r="502" spans="1:26" ht="24.75" customHeight="1">
      <c r="A502" s="453"/>
      <c r="B502" s="130"/>
      <c r="C502" s="453"/>
      <c r="D502" s="55"/>
      <c r="E502" s="55"/>
      <c r="F502" s="55"/>
      <c r="G502" s="151"/>
      <c r="H502" s="91"/>
      <c r="I502" s="90"/>
      <c r="J502" s="91"/>
      <c r="K502" s="130"/>
      <c r="L502" s="130"/>
      <c r="M502" s="130"/>
      <c r="N502" s="130"/>
      <c r="O502" s="130"/>
      <c r="P502" s="130"/>
      <c r="Q502" s="130"/>
      <c r="R502" s="130"/>
      <c r="S502" s="130"/>
      <c r="T502" s="130"/>
      <c r="U502" s="130"/>
      <c r="V502" s="130"/>
      <c r="W502" s="130"/>
      <c r="X502" s="130"/>
      <c r="Y502" s="130"/>
      <c r="Z502" s="130"/>
    </row>
    <row r="503" spans="1:26" ht="24.75" customHeight="1">
      <c r="A503" s="453"/>
      <c r="B503" s="130"/>
      <c r="C503" s="453"/>
      <c r="D503" s="55"/>
      <c r="E503" s="55"/>
      <c r="F503" s="55"/>
      <c r="G503" s="151"/>
      <c r="H503" s="91"/>
      <c r="I503" s="90"/>
      <c r="J503" s="91"/>
      <c r="K503" s="130"/>
      <c r="L503" s="130"/>
      <c r="M503" s="130"/>
      <c r="N503" s="130"/>
      <c r="O503" s="130"/>
      <c r="P503" s="130"/>
      <c r="Q503" s="130"/>
      <c r="R503" s="130"/>
      <c r="S503" s="130"/>
      <c r="T503" s="130"/>
      <c r="U503" s="130"/>
      <c r="V503" s="130"/>
      <c r="W503" s="130"/>
      <c r="X503" s="130"/>
      <c r="Y503" s="130"/>
      <c r="Z503" s="130"/>
    </row>
    <row r="504" spans="1:26" ht="24.75" customHeight="1">
      <c r="A504" s="453"/>
      <c r="B504" s="130"/>
      <c r="C504" s="453"/>
      <c r="D504" s="55"/>
      <c r="E504" s="55"/>
      <c r="F504" s="55"/>
      <c r="G504" s="151"/>
      <c r="H504" s="91"/>
      <c r="I504" s="90"/>
      <c r="J504" s="91"/>
      <c r="K504" s="130"/>
      <c r="L504" s="130"/>
      <c r="M504" s="130"/>
      <c r="N504" s="130"/>
      <c r="O504" s="130"/>
      <c r="P504" s="130"/>
      <c r="Q504" s="130"/>
      <c r="R504" s="130"/>
      <c r="S504" s="130"/>
      <c r="T504" s="130"/>
      <c r="U504" s="130"/>
      <c r="V504" s="130"/>
      <c r="W504" s="130"/>
      <c r="X504" s="130"/>
      <c r="Y504" s="130"/>
      <c r="Z504" s="130"/>
    </row>
    <row r="505" spans="1:26" ht="24.75" customHeight="1">
      <c r="A505" s="453"/>
      <c r="B505" s="130"/>
      <c r="C505" s="453"/>
      <c r="D505" s="55"/>
      <c r="E505" s="55"/>
      <c r="F505" s="55"/>
      <c r="G505" s="151"/>
      <c r="H505" s="91"/>
      <c r="I505" s="90"/>
      <c r="J505" s="91"/>
      <c r="K505" s="130"/>
      <c r="L505" s="130"/>
      <c r="M505" s="130"/>
      <c r="N505" s="130"/>
      <c r="O505" s="130"/>
      <c r="P505" s="130"/>
      <c r="Q505" s="130"/>
      <c r="R505" s="130"/>
      <c r="S505" s="130"/>
      <c r="T505" s="130"/>
      <c r="U505" s="130"/>
      <c r="V505" s="130"/>
      <c r="W505" s="130"/>
      <c r="X505" s="130"/>
      <c r="Y505" s="130"/>
      <c r="Z505" s="130"/>
    </row>
    <row r="506" spans="1:26" ht="24.75" customHeight="1">
      <c r="A506" s="453"/>
      <c r="B506" s="130"/>
      <c r="C506" s="453"/>
      <c r="D506" s="55"/>
      <c r="E506" s="55"/>
      <c r="F506" s="55"/>
      <c r="G506" s="151"/>
      <c r="H506" s="91"/>
      <c r="I506" s="90"/>
      <c r="J506" s="91"/>
      <c r="K506" s="130"/>
      <c r="L506" s="130"/>
      <c r="M506" s="130"/>
      <c r="N506" s="130"/>
      <c r="O506" s="130"/>
      <c r="P506" s="130"/>
      <c r="Q506" s="130"/>
      <c r="R506" s="130"/>
      <c r="S506" s="130"/>
      <c r="T506" s="130"/>
      <c r="U506" s="130"/>
      <c r="V506" s="130"/>
      <c r="W506" s="130"/>
      <c r="X506" s="130"/>
      <c r="Y506" s="130"/>
      <c r="Z506" s="130"/>
    </row>
    <row r="507" spans="1:26" ht="24.75" customHeight="1">
      <c r="A507" s="453"/>
      <c r="B507" s="130"/>
      <c r="C507" s="453"/>
      <c r="D507" s="55"/>
      <c r="E507" s="55"/>
      <c r="F507" s="55"/>
      <c r="G507" s="151"/>
      <c r="H507" s="91"/>
      <c r="I507" s="90"/>
      <c r="J507" s="91"/>
      <c r="K507" s="130"/>
      <c r="L507" s="130"/>
      <c r="M507" s="130"/>
      <c r="N507" s="130"/>
      <c r="O507" s="130"/>
      <c r="P507" s="130"/>
      <c r="Q507" s="130"/>
      <c r="R507" s="130"/>
      <c r="S507" s="130"/>
      <c r="T507" s="130"/>
      <c r="U507" s="130"/>
      <c r="V507" s="130"/>
      <c r="W507" s="130"/>
      <c r="X507" s="130"/>
      <c r="Y507" s="130"/>
      <c r="Z507" s="130"/>
    </row>
    <row r="508" spans="1:26" ht="24.75" customHeight="1">
      <c r="A508" s="453"/>
      <c r="B508" s="130"/>
      <c r="C508" s="453"/>
      <c r="D508" s="55"/>
      <c r="E508" s="55"/>
      <c r="F508" s="55"/>
      <c r="G508" s="151"/>
      <c r="H508" s="91"/>
      <c r="I508" s="90"/>
      <c r="J508" s="91"/>
      <c r="K508" s="130"/>
      <c r="L508" s="130"/>
      <c r="M508" s="130"/>
      <c r="N508" s="130"/>
      <c r="O508" s="130"/>
      <c r="P508" s="130"/>
      <c r="Q508" s="130"/>
      <c r="R508" s="130"/>
      <c r="S508" s="130"/>
      <c r="T508" s="130"/>
      <c r="U508" s="130"/>
      <c r="V508" s="130"/>
      <c r="W508" s="130"/>
      <c r="X508" s="130"/>
      <c r="Y508" s="130"/>
      <c r="Z508" s="130"/>
    </row>
    <row r="509" spans="1:26" ht="24.75" customHeight="1">
      <c r="A509" s="453"/>
      <c r="B509" s="130"/>
      <c r="C509" s="453"/>
      <c r="D509" s="55"/>
      <c r="E509" s="55"/>
      <c r="F509" s="55"/>
      <c r="G509" s="151"/>
      <c r="H509" s="91"/>
      <c r="I509" s="90"/>
      <c r="J509" s="91"/>
      <c r="K509" s="130"/>
      <c r="L509" s="130"/>
      <c r="M509" s="130"/>
      <c r="N509" s="130"/>
      <c r="O509" s="130"/>
      <c r="P509" s="130"/>
      <c r="Q509" s="130"/>
      <c r="R509" s="130"/>
      <c r="S509" s="130"/>
      <c r="T509" s="130"/>
      <c r="U509" s="130"/>
      <c r="V509" s="130"/>
      <c r="W509" s="130"/>
      <c r="X509" s="130"/>
      <c r="Y509" s="130"/>
      <c r="Z509" s="130"/>
    </row>
    <row r="510" spans="1:26" ht="24.75" customHeight="1">
      <c r="A510" s="453"/>
      <c r="B510" s="130"/>
      <c r="C510" s="453"/>
      <c r="D510" s="55"/>
      <c r="E510" s="55"/>
      <c r="F510" s="55"/>
      <c r="G510" s="151"/>
      <c r="H510" s="91"/>
      <c r="I510" s="90"/>
      <c r="J510" s="91"/>
      <c r="K510" s="130"/>
      <c r="L510" s="130"/>
      <c r="M510" s="130"/>
      <c r="N510" s="130"/>
      <c r="O510" s="130"/>
      <c r="P510" s="130"/>
      <c r="Q510" s="130"/>
      <c r="R510" s="130"/>
      <c r="S510" s="130"/>
      <c r="T510" s="130"/>
      <c r="U510" s="130"/>
      <c r="V510" s="130"/>
      <c r="W510" s="130"/>
      <c r="X510" s="130"/>
      <c r="Y510" s="130"/>
      <c r="Z510" s="130"/>
    </row>
    <row r="511" spans="1:26" ht="24.75" customHeight="1">
      <c r="A511" s="453"/>
      <c r="B511" s="130"/>
      <c r="C511" s="453"/>
      <c r="D511" s="55"/>
      <c r="E511" s="55"/>
      <c r="F511" s="55"/>
      <c r="G511" s="151"/>
      <c r="H511" s="91"/>
      <c r="I511" s="90"/>
      <c r="J511" s="91"/>
      <c r="K511" s="130"/>
      <c r="L511" s="130"/>
      <c r="M511" s="130"/>
      <c r="N511" s="130"/>
      <c r="O511" s="130"/>
      <c r="P511" s="130"/>
      <c r="Q511" s="130"/>
      <c r="R511" s="130"/>
      <c r="S511" s="130"/>
      <c r="T511" s="130"/>
      <c r="U511" s="130"/>
      <c r="V511" s="130"/>
      <c r="W511" s="130"/>
      <c r="X511" s="130"/>
      <c r="Y511" s="130"/>
      <c r="Z511" s="130"/>
    </row>
    <row r="512" spans="1:26" ht="24.75" customHeight="1">
      <c r="A512" s="453"/>
      <c r="B512" s="130"/>
      <c r="C512" s="453"/>
      <c r="D512" s="55"/>
      <c r="E512" s="55"/>
      <c r="F512" s="55"/>
      <c r="G512" s="151"/>
      <c r="H512" s="91"/>
      <c r="I512" s="90"/>
      <c r="J512" s="91"/>
      <c r="K512" s="130"/>
      <c r="L512" s="130"/>
      <c r="M512" s="130"/>
      <c r="N512" s="130"/>
      <c r="O512" s="130"/>
      <c r="P512" s="130"/>
      <c r="Q512" s="130"/>
      <c r="R512" s="130"/>
      <c r="S512" s="130"/>
      <c r="T512" s="130"/>
      <c r="U512" s="130"/>
      <c r="V512" s="130"/>
      <c r="W512" s="130"/>
      <c r="X512" s="130"/>
      <c r="Y512" s="130"/>
      <c r="Z512" s="130"/>
    </row>
    <row r="513" spans="1:26" ht="24.75" customHeight="1">
      <c r="A513" s="453"/>
      <c r="B513" s="130"/>
      <c r="C513" s="453"/>
      <c r="D513" s="55"/>
      <c r="E513" s="55"/>
      <c r="F513" s="55"/>
      <c r="G513" s="151"/>
      <c r="H513" s="91"/>
      <c r="I513" s="90"/>
      <c r="J513" s="91"/>
      <c r="K513" s="130"/>
      <c r="L513" s="130"/>
      <c r="M513" s="130"/>
      <c r="N513" s="130"/>
      <c r="O513" s="130"/>
      <c r="P513" s="130"/>
      <c r="Q513" s="130"/>
      <c r="R513" s="130"/>
      <c r="S513" s="130"/>
      <c r="T513" s="130"/>
      <c r="U513" s="130"/>
      <c r="V513" s="130"/>
      <c r="W513" s="130"/>
      <c r="X513" s="130"/>
      <c r="Y513" s="130"/>
      <c r="Z513" s="130"/>
    </row>
    <row r="514" spans="1:26" ht="24.75" customHeight="1">
      <c r="A514" s="453"/>
      <c r="B514" s="130"/>
      <c r="C514" s="453"/>
      <c r="D514" s="55"/>
      <c r="E514" s="55"/>
      <c r="F514" s="55"/>
      <c r="G514" s="151"/>
      <c r="H514" s="91"/>
      <c r="I514" s="90"/>
      <c r="J514" s="91"/>
      <c r="K514" s="130"/>
      <c r="L514" s="130"/>
      <c r="M514" s="130"/>
      <c r="N514" s="130"/>
      <c r="O514" s="130"/>
      <c r="P514" s="130"/>
      <c r="Q514" s="130"/>
      <c r="R514" s="130"/>
      <c r="S514" s="130"/>
      <c r="T514" s="130"/>
      <c r="U514" s="130"/>
      <c r="V514" s="130"/>
      <c r="W514" s="130"/>
      <c r="X514" s="130"/>
      <c r="Y514" s="130"/>
      <c r="Z514" s="130"/>
    </row>
    <row r="515" spans="1:26" ht="24.75" customHeight="1">
      <c r="A515" s="453"/>
      <c r="B515" s="130"/>
      <c r="C515" s="453"/>
      <c r="D515" s="55"/>
      <c r="E515" s="55"/>
      <c r="F515" s="55"/>
      <c r="G515" s="151"/>
      <c r="H515" s="91"/>
      <c r="I515" s="90"/>
      <c r="J515" s="91"/>
      <c r="K515" s="130"/>
      <c r="L515" s="130"/>
      <c r="M515" s="130"/>
      <c r="N515" s="130"/>
      <c r="O515" s="130"/>
      <c r="P515" s="130"/>
      <c r="Q515" s="130"/>
      <c r="R515" s="130"/>
      <c r="S515" s="130"/>
      <c r="T515" s="130"/>
      <c r="U515" s="130"/>
      <c r="V515" s="130"/>
      <c r="W515" s="130"/>
      <c r="X515" s="130"/>
      <c r="Y515" s="130"/>
      <c r="Z515" s="130"/>
    </row>
    <row r="516" spans="1:26" ht="24.75" customHeight="1">
      <c r="A516" s="453"/>
      <c r="B516" s="130"/>
      <c r="C516" s="453"/>
      <c r="D516" s="55"/>
      <c r="E516" s="55"/>
      <c r="F516" s="55"/>
      <c r="G516" s="151"/>
      <c r="H516" s="91"/>
      <c r="I516" s="90"/>
      <c r="J516" s="91"/>
      <c r="K516" s="130"/>
      <c r="L516" s="130"/>
      <c r="M516" s="130"/>
      <c r="N516" s="130"/>
      <c r="O516" s="130"/>
      <c r="P516" s="130"/>
      <c r="Q516" s="130"/>
      <c r="R516" s="130"/>
      <c r="S516" s="130"/>
      <c r="T516" s="130"/>
      <c r="U516" s="130"/>
      <c r="V516" s="130"/>
      <c r="W516" s="130"/>
      <c r="X516" s="130"/>
      <c r="Y516" s="130"/>
      <c r="Z516" s="130"/>
    </row>
    <row r="517" spans="1:26" ht="24.75" customHeight="1">
      <c r="A517" s="453"/>
      <c r="B517" s="130"/>
      <c r="C517" s="453"/>
      <c r="D517" s="55"/>
      <c r="E517" s="55"/>
      <c r="F517" s="55"/>
      <c r="G517" s="151"/>
      <c r="H517" s="91"/>
      <c r="I517" s="90"/>
      <c r="J517" s="91"/>
      <c r="K517" s="130"/>
      <c r="L517" s="130"/>
      <c r="M517" s="130"/>
      <c r="N517" s="130"/>
      <c r="O517" s="130"/>
      <c r="P517" s="130"/>
      <c r="Q517" s="130"/>
      <c r="R517" s="130"/>
      <c r="S517" s="130"/>
      <c r="T517" s="130"/>
      <c r="U517" s="130"/>
      <c r="V517" s="130"/>
      <c r="W517" s="130"/>
      <c r="X517" s="130"/>
      <c r="Y517" s="130"/>
      <c r="Z517" s="130"/>
    </row>
    <row r="518" spans="1:26" ht="24.75" customHeight="1">
      <c r="A518" s="453"/>
      <c r="B518" s="130"/>
      <c r="C518" s="453"/>
      <c r="D518" s="55"/>
      <c r="E518" s="55"/>
      <c r="F518" s="55"/>
      <c r="G518" s="151"/>
      <c r="H518" s="91"/>
      <c r="I518" s="90"/>
      <c r="J518" s="91"/>
      <c r="K518" s="130"/>
      <c r="L518" s="130"/>
      <c r="M518" s="130"/>
      <c r="N518" s="130"/>
      <c r="O518" s="130"/>
      <c r="P518" s="130"/>
      <c r="Q518" s="130"/>
      <c r="R518" s="130"/>
      <c r="S518" s="130"/>
      <c r="T518" s="130"/>
      <c r="U518" s="130"/>
      <c r="V518" s="130"/>
      <c r="W518" s="130"/>
      <c r="X518" s="130"/>
      <c r="Y518" s="130"/>
      <c r="Z518" s="130"/>
    </row>
    <row r="519" spans="1:26" ht="24.75" customHeight="1">
      <c r="A519" s="453"/>
      <c r="B519" s="130"/>
      <c r="C519" s="453"/>
      <c r="D519" s="55"/>
      <c r="E519" s="55"/>
      <c r="F519" s="55"/>
      <c r="G519" s="151"/>
      <c r="H519" s="91"/>
      <c r="I519" s="90"/>
      <c r="J519" s="91"/>
      <c r="K519" s="130"/>
      <c r="L519" s="130"/>
      <c r="M519" s="130"/>
      <c r="N519" s="130"/>
      <c r="O519" s="130"/>
      <c r="P519" s="130"/>
      <c r="Q519" s="130"/>
      <c r="R519" s="130"/>
      <c r="S519" s="130"/>
      <c r="T519" s="130"/>
      <c r="U519" s="130"/>
      <c r="V519" s="130"/>
      <c r="W519" s="130"/>
      <c r="X519" s="130"/>
      <c r="Y519" s="130"/>
      <c r="Z519" s="130"/>
    </row>
    <row r="520" spans="1:26" ht="24.75" customHeight="1">
      <c r="A520" s="453"/>
      <c r="B520" s="130"/>
      <c r="C520" s="453"/>
      <c r="D520" s="55"/>
      <c r="E520" s="55"/>
      <c r="F520" s="55"/>
      <c r="G520" s="151"/>
      <c r="H520" s="91"/>
      <c r="I520" s="90"/>
      <c r="J520" s="91"/>
      <c r="K520" s="130"/>
      <c r="L520" s="130"/>
      <c r="M520" s="130"/>
      <c r="N520" s="130"/>
      <c r="O520" s="130"/>
      <c r="P520" s="130"/>
      <c r="Q520" s="130"/>
      <c r="R520" s="130"/>
      <c r="S520" s="130"/>
      <c r="T520" s="130"/>
      <c r="U520" s="130"/>
      <c r="V520" s="130"/>
      <c r="W520" s="130"/>
      <c r="X520" s="130"/>
      <c r="Y520" s="130"/>
      <c r="Z520" s="130"/>
    </row>
    <row r="521" spans="1:26" ht="24.75" customHeight="1">
      <c r="A521" s="453"/>
      <c r="B521" s="130"/>
      <c r="C521" s="453"/>
      <c r="D521" s="55"/>
      <c r="E521" s="55"/>
      <c r="F521" s="55"/>
      <c r="G521" s="151"/>
      <c r="H521" s="91"/>
      <c r="I521" s="90"/>
      <c r="J521" s="91"/>
      <c r="K521" s="130"/>
      <c r="L521" s="130"/>
      <c r="M521" s="130"/>
      <c r="N521" s="130"/>
      <c r="O521" s="130"/>
      <c r="P521" s="130"/>
      <c r="Q521" s="130"/>
      <c r="R521" s="130"/>
      <c r="S521" s="130"/>
      <c r="T521" s="130"/>
      <c r="U521" s="130"/>
      <c r="V521" s="130"/>
      <c r="W521" s="130"/>
      <c r="X521" s="130"/>
      <c r="Y521" s="130"/>
      <c r="Z521" s="130"/>
    </row>
    <row r="522" spans="1:26" ht="24.75" customHeight="1">
      <c r="A522" s="453"/>
      <c r="B522" s="130"/>
      <c r="C522" s="453"/>
      <c r="D522" s="55"/>
      <c r="E522" s="55"/>
      <c r="F522" s="55"/>
      <c r="G522" s="151"/>
      <c r="H522" s="91"/>
      <c r="I522" s="90"/>
      <c r="J522" s="91"/>
      <c r="K522" s="130"/>
      <c r="L522" s="130"/>
      <c r="M522" s="130"/>
      <c r="N522" s="130"/>
      <c r="O522" s="130"/>
      <c r="P522" s="130"/>
      <c r="Q522" s="130"/>
      <c r="R522" s="130"/>
      <c r="S522" s="130"/>
      <c r="T522" s="130"/>
      <c r="U522" s="130"/>
      <c r="V522" s="130"/>
      <c r="W522" s="130"/>
      <c r="X522" s="130"/>
      <c r="Y522" s="130"/>
      <c r="Z522" s="130"/>
    </row>
    <row r="523" spans="1:26" ht="24.75" customHeight="1">
      <c r="A523" s="453"/>
      <c r="B523" s="130"/>
      <c r="C523" s="453"/>
      <c r="D523" s="55"/>
      <c r="E523" s="55"/>
      <c r="F523" s="55"/>
      <c r="G523" s="151"/>
      <c r="H523" s="91"/>
      <c r="I523" s="90"/>
      <c r="J523" s="91"/>
      <c r="K523" s="130"/>
      <c r="L523" s="130"/>
      <c r="M523" s="130"/>
      <c r="N523" s="130"/>
      <c r="O523" s="130"/>
      <c r="P523" s="130"/>
      <c r="Q523" s="130"/>
      <c r="R523" s="130"/>
      <c r="S523" s="130"/>
      <c r="T523" s="130"/>
      <c r="U523" s="130"/>
      <c r="V523" s="130"/>
      <c r="W523" s="130"/>
      <c r="X523" s="130"/>
      <c r="Y523" s="130"/>
      <c r="Z523" s="130"/>
    </row>
    <row r="524" spans="1:26" ht="24.75" customHeight="1">
      <c r="A524" s="453"/>
      <c r="B524" s="130"/>
      <c r="C524" s="453"/>
      <c r="D524" s="55"/>
      <c r="E524" s="55"/>
      <c r="F524" s="55"/>
      <c r="G524" s="151"/>
      <c r="H524" s="91"/>
      <c r="I524" s="90"/>
      <c r="J524" s="91"/>
      <c r="K524" s="130"/>
      <c r="L524" s="130"/>
      <c r="M524" s="130"/>
      <c r="N524" s="130"/>
      <c r="O524" s="130"/>
      <c r="P524" s="130"/>
      <c r="Q524" s="130"/>
      <c r="R524" s="130"/>
      <c r="S524" s="130"/>
      <c r="T524" s="130"/>
      <c r="U524" s="130"/>
      <c r="V524" s="130"/>
      <c r="W524" s="130"/>
      <c r="X524" s="130"/>
      <c r="Y524" s="130"/>
      <c r="Z524" s="130"/>
    </row>
    <row r="525" spans="1:26" ht="24.75" customHeight="1">
      <c r="A525" s="453"/>
      <c r="B525" s="130"/>
      <c r="C525" s="453"/>
      <c r="D525" s="55"/>
      <c r="E525" s="55"/>
      <c r="F525" s="55"/>
      <c r="G525" s="151"/>
      <c r="H525" s="91"/>
      <c r="I525" s="90"/>
      <c r="J525" s="91"/>
      <c r="K525" s="130"/>
      <c r="L525" s="130"/>
      <c r="M525" s="130"/>
      <c r="N525" s="130"/>
      <c r="O525" s="130"/>
      <c r="P525" s="130"/>
      <c r="Q525" s="130"/>
      <c r="R525" s="130"/>
      <c r="S525" s="130"/>
      <c r="T525" s="130"/>
      <c r="U525" s="130"/>
      <c r="V525" s="130"/>
      <c r="W525" s="130"/>
      <c r="X525" s="130"/>
      <c r="Y525" s="130"/>
      <c r="Z525" s="130"/>
    </row>
    <row r="526" spans="1:26" ht="24.75" customHeight="1">
      <c r="A526" s="453"/>
      <c r="B526" s="130"/>
      <c r="C526" s="453"/>
      <c r="D526" s="55"/>
      <c r="E526" s="55"/>
      <c r="F526" s="55"/>
      <c r="G526" s="151"/>
      <c r="H526" s="91"/>
      <c r="I526" s="90"/>
      <c r="J526" s="91"/>
      <c r="K526" s="130"/>
      <c r="L526" s="130"/>
      <c r="M526" s="130"/>
      <c r="N526" s="130"/>
      <c r="O526" s="130"/>
      <c r="P526" s="130"/>
      <c r="Q526" s="130"/>
      <c r="R526" s="130"/>
      <c r="S526" s="130"/>
      <c r="T526" s="130"/>
      <c r="U526" s="130"/>
      <c r="V526" s="130"/>
      <c r="W526" s="130"/>
      <c r="X526" s="130"/>
      <c r="Y526" s="130"/>
      <c r="Z526" s="130"/>
    </row>
    <row r="527" spans="1:26" ht="24.75" customHeight="1">
      <c r="A527" s="453"/>
      <c r="B527" s="130"/>
      <c r="C527" s="453"/>
      <c r="D527" s="55"/>
      <c r="E527" s="55"/>
      <c r="F527" s="55"/>
      <c r="G527" s="151"/>
      <c r="H527" s="91"/>
      <c r="I527" s="90"/>
      <c r="J527" s="91"/>
      <c r="K527" s="130"/>
      <c r="L527" s="130"/>
      <c r="M527" s="130"/>
      <c r="N527" s="130"/>
      <c r="O527" s="130"/>
      <c r="P527" s="130"/>
      <c r="Q527" s="130"/>
      <c r="R527" s="130"/>
      <c r="S527" s="130"/>
      <c r="T527" s="130"/>
      <c r="U527" s="130"/>
      <c r="V527" s="130"/>
      <c r="W527" s="130"/>
      <c r="X527" s="130"/>
      <c r="Y527" s="130"/>
      <c r="Z527" s="130"/>
    </row>
    <row r="528" spans="1:26" ht="24.75" customHeight="1">
      <c r="A528" s="453"/>
      <c r="B528" s="130"/>
      <c r="C528" s="453"/>
      <c r="D528" s="55"/>
      <c r="E528" s="55"/>
      <c r="F528" s="55"/>
      <c r="G528" s="151"/>
      <c r="H528" s="91"/>
      <c r="I528" s="90"/>
      <c r="J528" s="91"/>
      <c r="K528" s="130"/>
      <c r="L528" s="130"/>
      <c r="M528" s="130"/>
      <c r="N528" s="130"/>
      <c r="O528" s="130"/>
      <c r="P528" s="130"/>
      <c r="Q528" s="130"/>
      <c r="R528" s="130"/>
      <c r="S528" s="130"/>
      <c r="T528" s="130"/>
      <c r="U528" s="130"/>
      <c r="V528" s="130"/>
      <c r="W528" s="130"/>
      <c r="X528" s="130"/>
      <c r="Y528" s="130"/>
      <c r="Z528" s="130"/>
    </row>
    <row r="529" spans="1:26" ht="24.75" customHeight="1">
      <c r="A529" s="453"/>
      <c r="B529" s="130"/>
      <c r="C529" s="453"/>
      <c r="D529" s="55"/>
      <c r="E529" s="55"/>
      <c r="F529" s="55"/>
      <c r="G529" s="151"/>
      <c r="H529" s="91"/>
      <c r="I529" s="90"/>
      <c r="J529" s="91"/>
      <c r="K529" s="130"/>
      <c r="L529" s="130"/>
      <c r="M529" s="130"/>
      <c r="N529" s="130"/>
      <c r="O529" s="130"/>
      <c r="P529" s="130"/>
      <c r="Q529" s="130"/>
      <c r="R529" s="130"/>
      <c r="S529" s="130"/>
      <c r="T529" s="130"/>
      <c r="U529" s="130"/>
      <c r="V529" s="130"/>
      <c r="W529" s="130"/>
      <c r="X529" s="130"/>
      <c r="Y529" s="130"/>
      <c r="Z529" s="130"/>
    </row>
    <row r="530" spans="1:26" ht="24.75" customHeight="1">
      <c r="A530" s="453"/>
      <c r="B530" s="130"/>
      <c r="C530" s="453"/>
      <c r="D530" s="55"/>
      <c r="E530" s="55"/>
      <c r="F530" s="55"/>
      <c r="G530" s="151"/>
      <c r="H530" s="91"/>
      <c r="I530" s="90"/>
      <c r="J530" s="91"/>
      <c r="K530" s="130"/>
      <c r="L530" s="130"/>
      <c r="M530" s="130"/>
      <c r="N530" s="130"/>
      <c r="O530" s="130"/>
      <c r="P530" s="130"/>
      <c r="Q530" s="130"/>
      <c r="R530" s="130"/>
      <c r="S530" s="130"/>
      <c r="T530" s="130"/>
      <c r="U530" s="130"/>
      <c r="V530" s="130"/>
      <c r="W530" s="130"/>
      <c r="X530" s="130"/>
      <c r="Y530" s="130"/>
      <c r="Z530" s="130"/>
    </row>
    <row r="531" spans="1:26" ht="24.75" customHeight="1">
      <c r="A531" s="453"/>
      <c r="B531" s="130"/>
      <c r="C531" s="453"/>
      <c r="D531" s="55"/>
      <c r="E531" s="55"/>
      <c r="F531" s="55"/>
      <c r="G531" s="151"/>
      <c r="H531" s="91"/>
      <c r="I531" s="90"/>
      <c r="J531" s="91"/>
      <c r="K531" s="130"/>
      <c r="L531" s="130"/>
      <c r="M531" s="130"/>
      <c r="N531" s="130"/>
      <c r="O531" s="130"/>
      <c r="P531" s="130"/>
      <c r="Q531" s="130"/>
      <c r="R531" s="130"/>
      <c r="S531" s="130"/>
      <c r="T531" s="130"/>
      <c r="U531" s="130"/>
      <c r="V531" s="130"/>
      <c r="W531" s="130"/>
      <c r="X531" s="130"/>
      <c r="Y531" s="130"/>
      <c r="Z531" s="130"/>
    </row>
    <row r="532" spans="1:26" ht="24.75" customHeight="1">
      <c r="A532" s="453"/>
      <c r="B532" s="130"/>
      <c r="C532" s="453"/>
      <c r="D532" s="55"/>
      <c r="E532" s="55"/>
      <c r="F532" s="55"/>
      <c r="G532" s="151"/>
      <c r="H532" s="91"/>
      <c r="I532" s="90"/>
      <c r="J532" s="91"/>
      <c r="K532" s="130"/>
      <c r="L532" s="130"/>
      <c r="M532" s="130"/>
      <c r="N532" s="130"/>
      <c r="O532" s="130"/>
      <c r="P532" s="130"/>
      <c r="Q532" s="130"/>
      <c r="R532" s="130"/>
      <c r="S532" s="130"/>
      <c r="T532" s="130"/>
      <c r="U532" s="130"/>
      <c r="V532" s="130"/>
      <c r="W532" s="130"/>
      <c r="X532" s="130"/>
      <c r="Y532" s="130"/>
      <c r="Z532" s="130"/>
    </row>
    <row r="533" spans="1:26" ht="24.75" customHeight="1">
      <c r="A533" s="453"/>
      <c r="B533" s="130"/>
      <c r="C533" s="453"/>
      <c r="D533" s="55"/>
      <c r="E533" s="55"/>
      <c r="F533" s="55"/>
      <c r="G533" s="151"/>
      <c r="H533" s="91"/>
      <c r="I533" s="90"/>
      <c r="J533" s="91"/>
      <c r="K533" s="130"/>
      <c r="L533" s="130"/>
      <c r="M533" s="130"/>
      <c r="N533" s="130"/>
      <c r="O533" s="130"/>
      <c r="P533" s="130"/>
      <c r="Q533" s="130"/>
      <c r="R533" s="130"/>
      <c r="S533" s="130"/>
      <c r="T533" s="130"/>
      <c r="U533" s="130"/>
      <c r="V533" s="130"/>
      <c r="W533" s="130"/>
      <c r="X533" s="130"/>
      <c r="Y533" s="130"/>
      <c r="Z533" s="130"/>
    </row>
    <row r="534" spans="1:26" ht="24.75" customHeight="1">
      <c r="A534" s="453"/>
      <c r="B534" s="130"/>
      <c r="C534" s="453"/>
      <c r="D534" s="55"/>
      <c r="E534" s="55"/>
      <c r="F534" s="55"/>
      <c r="G534" s="151"/>
      <c r="H534" s="91"/>
      <c r="I534" s="90"/>
      <c r="J534" s="91"/>
      <c r="K534" s="130"/>
      <c r="L534" s="130"/>
      <c r="M534" s="130"/>
      <c r="N534" s="130"/>
      <c r="O534" s="130"/>
      <c r="P534" s="130"/>
      <c r="Q534" s="130"/>
      <c r="R534" s="130"/>
      <c r="S534" s="130"/>
      <c r="T534" s="130"/>
      <c r="U534" s="130"/>
      <c r="V534" s="130"/>
      <c r="W534" s="130"/>
      <c r="X534" s="130"/>
      <c r="Y534" s="130"/>
      <c r="Z534" s="130"/>
    </row>
    <row r="535" spans="1:26" ht="24.75" customHeight="1">
      <c r="A535" s="453"/>
      <c r="B535" s="130"/>
      <c r="C535" s="453"/>
      <c r="D535" s="55"/>
      <c r="E535" s="55"/>
      <c r="F535" s="55"/>
      <c r="G535" s="151"/>
      <c r="H535" s="91"/>
      <c r="I535" s="90"/>
      <c r="J535" s="91"/>
      <c r="K535" s="130"/>
      <c r="L535" s="130"/>
      <c r="M535" s="130"/>
      <c r="N535" s="130"/>
      <c r="O535" s="130"/>
      <c r="P535" s="130"/>
      <c r="Q535" s="130"/>
      <c r="R535" s="130"/>
      <c r="S535" s="130"/>
      <c r="T535" s="130"/>
      <c r="U535" s="130"/>
      <c r="V535" s="130"/>
      <c r="W535" s="130"/>
      <c r="X535" s="130"/>
      <c r="Y535" s="130"/>
      <c r="Z535" s="130"/>
    </row>
    <row r="536" spans="1:26" ht="24.75" customHeight="1">
      <c r="A536" s="453"/>
      <c r="B536" s="130"/>
      <c r="C536" s="453"/>
      <c r="D536" s="55"/>
      <c r="E536" s="55"/>
      <c r="F536" s="55"/>
      <c r="G536" s="151"/>
      <c r="H536" s="91"/>
      <c r="I536" s="90"/>
      <c r="J536" s="91"/>
      <c r="K536" s="130"/>
      <c r="L536" s="130"/>
      <c r="M536" s="130"/>
      <c r="N536" s="130"/>
      <c r="O536" s="130"/>
      <c r="P536" s="130"/>
      <c r="Q536" s="130"/>
      <c r="R536" s="130"/>
      <c r="S536" s="130"/>
      <c r="T536" s="130"/>
      <c r="U536" s="130"/>
      <c r="V536" s="130"/>
      <c r="W536" s="130"/>
      <c r="X536" s="130"/>
      <c r="Y536" s="130"/>
      <c r="Z536" s="130"/>
    </row>
    <row r="537" spans="1:26" ht="24.75" customHeight="1">
      <c r="A537" s="453"/>
      <c r="B537" s="130"/>
      <c r="C537" s="453"/>
      <c r="D537" s="55"/>
      <c r="E537" s="55"/>
      <c r="F537" s="55"/>
      <c r="G537" s="151"/>
      <c r="H537" s="91"/>
      <c r="I537" s="90"/>
      <c r="J537" s="91"/>
      <c r="K537" s="130"/>
      <c r="L537" s="130"/>
      <c r="M537" s="130"/>
      <c r="N537" s="130"/>
      <c r="O537" s="130"/>
      <c r="P537" s="130"/>
      <c r="Q537" s="130"/>
      <c r="R537" s="130"/>
      <c r="S537" s="130"/>
      <c r="T537" s="130"/>
      <c r="U537" s="130"/>
      <c r="V537" s="130"/>
      <c r="W537" s="130"/>
      <c r="X537" s="130"/>
      <c r="Y537" s="130"/>
      <c r="Z537" s="130"/>
    </row>
    <row r="538" spans="1:26" ht="24.75" customHeight="1">
      <c r="A538" s="453"/>
      <c r="B538" s="130"/>
      <c r="C538" s="453"/>
      <c r="D538" s="55"/>
      <c r="E538" s="55"/>
      <c r="F538" s="55"/>
      <c r="G538" s="151"/>
      <c r="H538" s="91"/>
      <c r="I538" s="90"/>
      <c r="J538" s="91"/>
      <c r="K538" s="130"/>
      <c r="L538" s="130"/>
      <c r="M538" s="130"/>
      <c r="N538" s="130"/>
      <c r="O538" s="130"/>
      <c r="P538" s="130"/>
      <c r="Q538" s="130"/>
      <c r="R538" s="130"/>
      <c r="S538" s="130"/>
      <c r="T538" s="130"/>
      <c r="U538" s="130"/>
      <c r="V538" s="130"/>
      <c r="W538" s="130"/>
      <c r="X538" s="130"/>
      <c r="Y538" s="130"/>
      <c r="Z538" s="130"/>
    </row>
    <row r="539" spans="1:26" ht="24.75" customHeight="1">
      <c r="A539" s="453"/>
      <c r="B539" s="130"/>
      <c r="C539" s="453"/>
      <c r="D539" s="55"/>
      <c r="E539" s="55"/>
      <c r="F539" s="55"/>
      <c r="G539" s="151"/>
      <c r="H539" s="91"/>
      <c r="I539" s="90"/>
      <c r="J539" s="91"/>
      <c r="K539" s="130"/>
      <c r="L539" s="130"/>
      <c r="M539" s="130"/>
      <c r="N539" s="130"/>
      <c r="O539" s="130"/>
      <c r="P539" s="130"/>
      <c r="Q539" s="130"/>
      <c r="R539" s="130"/>
      <c r="S539" s="130"/>
      <c r="T539" s="130"/>
      <c r="U539" s="130"/>
      <c r="V539" s="130"/>
      <c r="W539" s="130"/>
      <c r="X539" s="130"/>
      <c r="Y539" s="130"/>
      <c r="Z539" s="130"/>
    </row>
    <row r="540" spans="1:26" ht="24.75" customHeight="1">
      <c r="A540" s="453"/>
      <c r="B540" s="130"/>
      <c r="C540" s="453"/>
      <c r="D540" s="55"/>
      <c r="E540" s="55"/>
      <c r="F540" s="55"/>
      <c r="G540" s="151"/>
      <c r="H540" s="91"/>
      <c r="I540" s="90"/>
      <c r="J540" s="91"/>
      <c r="K540" s="130"/>
      <c r="L540" s="130"/>
      <c r="M540" s="130"/>
      <c r="N540" s="130"/>
      <c r="O540" s="130"/>
      <c r="P540" s="130"/>
      <c r="Q540" s="130"/>
      <c r="R540" s="130"/>
      <c r="S540" s="130"/>
      <c r="T540" s="130"/>
      <c r="U540" s="130"/>
      <c r="V540" s="130"/>
      <c r="W540" s="130"/>
      <c r="X540" s="130"/>
      <c r="Y540" s="130"/>
      <c r="Z540" s="130"/>
    </row>
    <row r="541" spans="1:26" ht="24.75" customHeight="1">
      <c r="A541" s="453"/>
      <c r="B541" s="130"/>
      <c r="C541" s="453"/>
      <c r="D541" s="55"/>
      <c r="E541" s="55"/>
      <c r="F541" s="55"/>
      <c r="G541" s="151"/>
      <c r="H541" s="91"/>
      <c r="I541" s="90"/>
      <c r="J541" s="91"/>
      <c r="K541" s="130"/>
      <c r="L541" s="130"/>
      <c r="M541" s="130"/>
      <c r="N541" s="130"/>
      <c r="O541" s="130"/>
      <c r="P541" s="130"/>
      <c r="Q541" s="130"/>
      <c r="R541" s="130"/>
      <c r="S541" s="130"/>
      <c r="T541" s="130"/>
      <c r="U541" s="130"/>
      <c r="V541" s="130"/>
      <c r="W541" s="130"/>
      <c r="X541" s="130"/>
      <c r="Y541" s="130"/>
      <c r="Z541" s="130"/>
    </row>
    <row r="542" spans="1:26" ht="24.75" customHeight="1">
      <c r="A542" s="453"/>
      <c r="B542" s="130"/>
      <c r="C542" s="453"/>
      <c r="D542" s="55"/>
      <c r="E542" s="55"/>
      <c r="F542" s="55"/>
      <c r="G542" s="151"/>
      <c r="H542" s="91"/>
      <c r="I542" s="90"/>
      <c r="J542" s="91"/>
      <c r="K542" s="130"/>
      <c r="L542" s="130"/>
      <c r="M542" s="130"/>
      <c r="N542" s="130"/>
      <c r="O542" s="130"/>
      <c r="P542" s="130"/>
      <c r="Q542" s="130"/>
      <c r="R542" s="130"/>
      <c r="S542" s="130"/>
      <c r="T542" s="130"/>
      <c r="U542" s="130"/>
      <c r="V542" s="130"/>
      <c r="W542" s="130"/>
      <c r="X542" s="130"/>
      <c r="Y542" s="130"/>
      <c r="Z542" s="130"/>
    </row>
    <row r="543" spans="1:26" ht="24.75" customHeight="1">
      <c r="A543" s="453"/>
      <c r="B543" s="130"/>
      <c r="C543" s="453"/>
      <c r="D543" s="55"/>
      <c r="E543" s="55"/>
      <c r="F543" s="55"/>
      <c r="G543" s="151"/>
      <c r="H543" s="91"/>
      <c r="I543" s="90"/>
      <c r="J543" s="91"/>
      <c r="K543" s="130"/>
      <c r="L543" s="130"/>
      <c r="M543" s="130"/>
      <c r="N543" s="130"/>
      <c r="O543" s="130"/>
      <c r="P543" s="130"/>
      <c r="Q543" s="130"/>
      <c r="R543" s="130"/>
      <c r="S543" s="130"/>
      <c r="T543" s="130"/>
      <c r="U543" s="130"/>
      <c r="V543" s="130"/>
      <c r="W543" s="130"/>
      <c r="X543" s="130"/>
      <c r="Y543" s="130"/>
      <c r="Z543" s="130"/>
    </row>
    <row r="544" spans="1:26" ht="24.75" customHeight="1">
      <c r="A544" s="453"/>
      <c r="B544" s="130"/>
      <c r="C544" s="453"/>
      <c r="D544" s="55"/>
      <c r="E544" s="55"/>
      <c r="F544" s="55"/>
      <c r="G544" s="151"/>
      <c r="H544" s="91"/>
      <c r="I544" s="90"/>
      <c r="J544" s="91"/>
      <c r="K544" s="130"/>
      <c r="L544" s="130"/>
      <c r="M544" s="130"/>
      <c r="N544" s="130"/>
      <c r="O544" s="130"/>
      <c r="P544" s="130"/>
      <c r="Q544" s="130"/>
      <c r="R544" s="130"/>
      <c r="S544" s="130"/>
      <c r="T544" s="130"/>
      <c r="U544" s="130"/>
      <c r="V544" s="130"/>
      <c r="W544" s="130"/>
      <c r="X544" s="130"/>
      <c r="Y544" s="130"/>
      <c r="Z544" s="130"/>
    </row>
    <row r="545" spans="1:26" ht="24.75" customHeight="1">
      <c r="A545" s="453"/>
      <c r="B545" s="130"/>
      <c r="C545" s="453"/>
      <c r="D545" s="55"/>
      <c r="E545" s="55"/>
      <c r="F545" s="55"/>
      <c r="G545" s="151"/>
      <c r="H545" s="91"/>
      <c r="I545" s="90"/>
      <c r="J545" s="91"/>
      <c r="K545" s="130"/>
      <c r="L545" s="130"/>
      <c r="M545" s="130"/>
      <c r="N545" s="130"/>
      <c r="O545" s="130"/>
      <c r="P545" s="130"/>
      <c r="Q545" s="130"/>
      <c r="R545" s="130"/>
      <c r="S545" s="130"/>
      <c r="T545" s="130"/>
      <c r="U545" s="130"/>
      <c r="V545" s="130"/>
      <c r="W545" s="130"/>
      <c r="X545" s="130"/>
      <c r="Y545" s="130"/>
      <c r="Z545" s="130"/>
    </row>
    <row r="546" spans="1:26" ht="24.75" customHeight="1">
      <c r="A546" s="453"/>
      <c r="B546" s="130"/>
      <c r="C546" s="453"/>
      <c r="D546" s="55"/>
      <c r="E546" s="55"/>
      <c r="F546" s="55"/>
      <c r="G546" s="151"/>
      <c r="H546" s="91"/>
      <c r="I546" s="90"/>
      <c r="J546" s="91"/>
      <c r="K546" s="130"/>
      <c r="L546" s="130"/>
      <c r="M546" s="130"/>
      <c r="N546" s="130"/>
      <c r="O546" s="130"/>
      <c r="P546" s="130"/>
      <c r="Q546" s="130"/>
      <c r="R546" s="130"/>
      <c r="S546" s="130"/>
      <c r="T546" s="130"/>
      <c r="U546" s="130"/>
      <c r="V546" s="130"/>
      <c r="W546" s="130"/>
      <c r="X546" s="130"/>
      <c r="Y546" s="130"/>
      <c r="Z546" s="130"/>
    </row>
    <row r="547" spans="1:26" ht="24.75" customHeight="1">
      <c r="A547" s="453"/>
      <c r="B547" s="130"/>
      <c r="C547" s="453"/>
      <c r="D547" s="55"/>
      <c r="E547" s="55"/>
      <c r="F547" s="55"/>
      <c r="G547" s="151"/>
      <c r="H547" s="91"/>
      <c r="I547" s="90"/>
      <c r="J547" s="91"/>
      <c r="K547" s="130"/>
      <c r="L547" s="130"/>
      <c r="M547" s="130"/>
      <c r="N547" s="130"/>
      <c r="O547" s="130"/>
      <c r="P547" s="130"/>
      <c r="Q547" s="130"/>
      <c r="R547" s="130"/>
      <c r="S547" s="130"/>
      <c r="T547" s="130"/>
      <c r="U547" s="130"/>
      <c r="V547" s="130"/>
      <c r="W547" s="130"/>
      <c r="X547" s="130"/>
      <c r="Y547" s="130"/>
      <c r="Z547" s="130"/>
    </row>
    <row r="548" spans="1:26" ht="24.75" customHeight="1">
      <c r="A548" s="453"/>
      <c r="B548" s="130"/>
      <c r="C548" s="453"/>
      <c r="D548" s="55"/>
      <c r="E548" s="55"/>
      <c r="F548" s="55"/>
      <c r="G548" s="151"/>
      <c r="H548" s="91"/>
      <c r="I548" s="90"/>
      <c r="J548" s="91"/>
      <c r="K548" s="130"/>
      <c r="L548" s="130"/>
      <c r="M548" s="130"/>
      <c r="N548" s="130"/>
      <c r="O548" s="130"/>
      <c r="P548" s="130"/>
      <c r="Q548" s="130"/>
      <c r="R548" s="130"/>
      <c r="S548" s="130"/>
      <c r="T548" s="130"/>
      <c r="U548" s="130"/>
      <c r="V548" s="130"/>
      <c r="W548" s="130"/>
      <c r="X548" s="130"/>
      <c r="Y548" s="130"/>
      <c r="Z548" s="130"/>
    </row>
    <row r="549" spans="1:26" ht="24.75" customHeight="1">
      <c r="A549" s="453"/>
      <c r="B549" s="130"/>
      <c r="C549" s="453"/>
      <c r="D549" s="55"/>
      <c r="E549" s="55"/>
      <c r="F549" s="55"/>
      <c r="G549" s="151"/>
      <c r="H549" s="91"/>
      <c r="I549" s="90"/>
      <c r="J549" s="91"/>
      <c r="K549" s="130"/>
      <c r="L549" s="130"/>
      <c r="M549" s="130"/>
      <c r="N549" s="130"/>
      <c r="O549" s="130"/>
      <c r="P549" s="130"/>
      <c r="Q549" s="130"/>
      <c r="R549" s="130"/>
      <c r="S549" s="130"/>
      <c r="T549" s="130"/>
      <c r="U549" s="130"/>
      <c r="V549" s="130"/>
      <c r="W549" s="130"/>
      <c r="X549" s="130"/>
      <c r="Y549" s="130"/>
      <c r="Z549" s="130"/>
    </row>
    <row r="550" spans="1:26" ht="24.75" customHeight="1">
      <c r="A550" s="453"/>
      <c r="B550" s="130"/>
      <c r="C550" s="453"/>
      <c r="D550" s="55"/>
      <c r="E550" s="55"/>
      <c r="F550" s="55"/>
      <c r="G550" s="151"/>
      <c r="H550" s="91"/>
      <c r="I550" s="90"/>
      <c r="J550" s="91"/>
      <c r="K550" s="130"/>
      <c r="L550" s="130"/>
      <c r="M550" s="130"/>
      <c r="N550" s="130"/>
      <c r="O550" s="130"/>
      <c r="P550" s="130"/>
      <c r="Q550" s="130"/>
      <c r="R550" s="130"/>
      <c r="S550" s="130"/>
      <c r="T550" s="130"/>
      <c r="U550" s="130"/>
      <c r="V550" s="130"/>
      <c r="W550" s="130"/>
      <c r="X550" s="130"/>
      <c r="Y550" s="130"/>
      <c r="Z550" s="130"/>
    </row>
    <row r="551" spans="1:26" ht="24.75" customHeight="1">
      <c r="A551" s="453"/>
      <c r="B551" s="130"/>
      <c r="C551" s="453"/>
      <c r="D551" s="55"/>
      <c r="E551" s="55"/>
      <c r="F551" s="55"/>
      <c r="G551" s="151"/>
      <c r="H551" s="91"/>
      <c r="I551" s="90"/>
      <c r="J551" s="91"/>
      <c r="K551" s="130"/>
      <c r="L551" s="130"/>
      <c r="M551" s="130"/>
      <c r="N551" s="130"/>
      <c r="O551" s="130"/>
      <c r="P551" s="130"/>
      <c r="Q551" s="130"/>
      <c r="R551" s="130"/>
      <c r="S551" s="130"/>
      <c r="T551" s="130"/>
      <c r="U551" s="130"/>
      <c r="V551" s="130"/>
      <c r="W551" s="130"/>
      <c r="X551" s="130"/>
      <c r="Y551" s="130"/>
      <c r="Z551" s="130"/>
    </row>
    <row r="552" spans="1:26" ht="24.75" customHeight="1">
      <c r="A552" s="453"/>
      <c r="B552" s="130"/>
      <c r="C552" s="453"/>
      <c r="D552" s="55"/>
      <c r="E552" s="55"/>
      <c r="F552" s="55"/>
      <c r="G552" s="151"/>
      <c r="H552" s="91"/>
      <c r="I552" s="90"/>
      <c r="J552" s="91"/>
      <c r="K552" s="130"/>
      <c r="L552" s="130"/>
      <c r="M552" s="130"/>
      <c r="N552" s="130"/>
      <c r="O552" s="130"/>
      <c r="P552" s="130"/>
      <c r="Q552" s="130"/>
      <c r="R552" s="130"/>
      <c r="S552" s="130"/>
      <c r="T552" s="130"/>
      <c r="U552" s="130"/>
      <c r="V552" s="130"/>
      <c r="W552" s="130"/>
      <c r="X552" s="130"/>
      <c r="Y552" s="130"/>
      <c r="Z552" s="130"/>
    </row>
    <row r="553" spans="1:26" ht="24.75" customHeight="1">
      <c r="A553" s="453"/>
      <c r="B553" s="130"/>
      <c r="C553" s="453"/>
      <c r="D553" s="55"/>
      <c r="E553" s="55"/>
      <c r="F553" s="55"/>
      <c r="G553" s="151"/>
      <c r="H553" s="91"/>
      <c r="I553" s="90"/>
      <c r="J553" s="91"/>
      <c r="K553" s="130"/>
      <c r="L553" s="130"/>
      <c r="M553" s="130"/>
      <c r="N553" s="130"/>
      <c r="O553" s="130"/>
      <c r="P553" s="130"/>
      <c r="Q553" s="130"/>
      <c r="R553" s="130"/>
      <c r="S553" s="130"/>
      <c r="T553" s="130"/>
      <c r="U553" s="130"/>
      <c r="V553" s="130"/>
      <c r="W553" s="130"/>
      <c r="X553" s="130"/>
      <c r="Y553" s="130"/>
      <c r="Z553" s="130"/>
    </row>
    <row r="554" spans="1:26" ht="24.75" customHeight="1">
      <c r="A554" s="453"/>
      <c r="B554" s="130"/>
      <c r="C554" s="453"/>
      <c r="D554" s="55"/>
      <c r="E554" s="55"/>
      <c r="F554" s="55"/>
      <c r="G554" s="151"/>
      <c r="H554" s="91"/>
      <c r="I554" s="90"/>
      <c r="J554" s="91"/>
      <c r="K554" s="130"/>
      <c r="L554" s="130"/>
      <c r="M554" s="130"/>
      <c r="N554" s="130"/>
      <c r="O554" s="130"/>
      <c r="P554" s="130"/>
      <c r="Q554" s="130"/>
      <c r="R554" s="130"/>
      <c r="S554" s="130"/>
      <c r="T554" s="130"/>
      <c r="U554" s="130"/>
      <c r="V554" s="130"/>
      <c r="W554" s="130"/>
      <c r="X554" s="130"/>
      <c r="Y554" s="130"/>
      <c r="Z554" s="130"/>
    </row>
    <row r="555" spans="1:26" ht="24.75" customHeight="1">
      <c r="A555" s="453"/>
      <c r="B555" s="130"/>
      <c r="C555" s="453"/>
      <c r="D555" s="55"/>
      <c r="E555" s="55"/>
      <c r="F555" s="55"/>
      <c r="G555" s="151"/>
      <c r="H555" s="91"/>
      <c r="I555" s="90"/>
      <c r="J555" s="91"/>
      <c r="K555" s="130"/>
      <c r="L555" s="130"/>
      <c r="M555" s="130"/>
      <c r="N555" s="130"/>
      <c r="O555" s="130"/>
      <c r="P555" s="130"/>
      <c r="Q555" s="130"/>
      <c r="R555" s="130"/>
      <c r="S555" s="130"/>
      <c r="T555" s="130"/>
      <c r="U555" s="130"/>
      <c r="V555" s="130"/>
      <c r="W555" s="130"/>
      <c r="X555" s="130"/>
      <c r="Y555" s="130"/>
      <c r="Z555" s="130"/>
    </row>
    <row r="556" spans="1:26" ht="24.75" customHeight="1">
      <c r="A556" s="453"/>
      <c r="B556" s="130"/>
      <c r="C556" s="453"/>
      <c r="D556" s="55"/>
      <c r="E556" s="55"/>
      <c r="F556" s="55"/>
      <c r="G556" s="151"/>
      <c r="H556" s="91"/>
      <c r="I556" s="90"/>
      <c r="J556" s="91"/>
      <c r="K556" s="130"/>
      <c r="L556" s="130"/>
      <c r="M556" s="130"/>
      <c r="N556" s="130"/>
      <c r="O556" s="130"/>
      <c r="P556" s="130"/>
      <c r="Q556" s="130"/>
      <c r="R556" s="130"/>
      <c r="S556" s="130"/>
      <c r="T556" s="130"/>
      <c r="U556" s="130"/>
      <c r="V556" s="130"/>
      <c r="W556" s="130"/>
      <c r="X556" s="130"/>
      <c r="Y556" s="130"/>
      <c r="Z556" s="130"/>
    </row>
    <row r="557" spans="1:26" ht="24.75" customHeight="1">
      <c r="A557" s="453"/>
      <c r="B557" s="130"/>
      <c r="C557" s="453"/>
      <c r="D557" s="55"/>
      <c r="E557" s="55"/>
      <c r="F557" s="55"/>
      <c r="G557" s="151"/>
      <c r="H557" s="91"/>
      <c r="I557" s="90"/>
      <c r="J557" s="91"/>
      <c r="K557" s="130"/>
      <c r="L557" s="130"/>
      <c r="M557" s="130"/>
      <c r="N557" s="130"/>
      <c r="O557" s="130"/>
      <c r="P557" s="130"/>
      <c r="Q557" s="130"/>
      <c r="R557" s="130"/>
      <c r="S557" s="130"/>
      <c r="T557" s="130"/>
      <c r="U557" s="130"/>
      <c r="V557" s="130"/>
      <c r="W557" s="130"/>
      <c r="X557" s="130"/>
      <c r="Y557" s="130"/>
      <c r="Z557" s="130"/>
    </row>
    <row r="558" spans="1:26" ht="24.75" customHeight="1">
      <c r="A558" s="453"/>
      <c r="B558" s="130"/>
      <c r="C558" s="453"/>
      <c r="D558" s="55"/>
      <c r="E558" s="55"/>
      <c r="F558" s="55"/>
      <c r="G558" s="151"/>
      <c r="H558" s="91"/>
      <c r="I558" s="90"/>
      <c r="J558" s="91"/>
      <c r="K558" s="130"/>
      <c r="L558" s="130"/>
      <c r="M558" s="130"/>
      <c r="N558" s="130"/>
      <c r="O558" s="130"/>
      <c r="P558" s="130"/>
      <c r="Q558" s="130"/>
      <c r="R558" s="130"/>
      <c r="S558" s="130"/>
      <c r="T558" s="130"/>
      <c r="U558" s="130"/>
      <c r="V558" s="130"/>
      <c r="W558" s="130"/>
      <c r="X558" s="130"/>
      <c r="Y558" s="130"/>
      <c r="Z558" s="130"/>
    </row>
    <row r="559" spans="1:26" ht="24.75" customHeight="1">
      <c r="A559" s="453"/>
      <c r="B559" s="130"/>
      <c r="C559" s="453"/>
      <c r="D559" s="55"/>
      <c r="E559" s="55"/>
      <c r="F559" s="55"/>
      <c r="G559" s="151"/>
      <c r="H559" s="91"/>
      <c r="I559" s="90"/>
      <c r="J559" s="91"/>
      <c r="K559" s="130"/>
      <c r="L559" s="130"/>
      <c r="M559" s="130"/>
      <c r="N559" s="130"/>
      <c r="O559" s="130"/>
      <c r="P559" s="130"/>
      <c r="Q559" s="130"/>
      <c r="R559" s="130"/>
      <c r="S559" s="130"/>
      <c r="T559" s="130"/>
      <c r="U559" s="130"/>
      <c r="V559" s="130"/>
      <c r="W559" s="130"/>
      <c r="X559" s="130"/>
      <c r="Y559" s="130"/>
      <c r="Z559" s="130"/>
    </row>
    <row r="560" spans="1:26" ht="24.75" customHeight="1">
      <c r="A560" s="453"/>
      <c r="B560" s="130"/>
      <c r="C560" s="453"/>
      <c r="D560" s="55"/>
      <c r="E560" s="55"/>
      <c r="F560" s="55"/>
      <c r="G560" s="151"/>
      <c r="H560" s="91"/>
      <c r="I560" s="90"/>
      <c r="J560" s="91"/>
      <c r="K560" s="130"/>
      <c r="L560" s="130"/>
      <c r="M560" s="130"/>
      <c r="N560" s="130"/>
      <c r="O560" s="130"/>
      <c r="P560" s="130"/>
      <c r="Q560" s="130"/>
      <c r="R560" s="130"/>
      <c r="S560" s="130"/>
      <c r="T560" s="130"/>
      <c r="U560" s="130"/>
      <c r="V560" s="130"/>
      <c r="W560" s="130"/>
      <c r="X560" s="130"/>
      <c r="Y560" s="130"/>
      <c r="Z560" s="130"/>
    </row>
    <row r="561" spans="1:26" ht="24.75" customHeight="1">
      <c r="A561" s="453"/>
      <c r="B561" s="130"/>
      <c r="C561" s="453"/>
      <c r="D561" s="55"/>
      <c r="E561" s="55"/>
      <c r="F561" s="55"/>
      <c r="G561" s="151"/>
      <c r="H561" s="91"/>
      <c r="I561" s="90"/>
      <c r="J561" s="91"/>
      <c r="K561" s="130"/>
      <c r="L561" s="130"/>
      <c r="M561" s="130"/>
      <c r="N561" s="130"/>
      <c r="O561" s="130"/>
      <c r="P561" s="130"/>
      <c r="Q561" s="130"/>
      <c r="R561" s="130"/>
      <c r="S561" s="130"/>
      <c r="T561" s="130"/>
      <c r="U561" s="130"/>
      <c r="V561" s="130"/>
      <c r="W561" s="130"/>
      <c r="X561" s="130"/>
      <c r="Y561" s="130"/>
      <c r="Z561" s="130"/>
    </row>
    <row r="562" spans="1:26" ht="24.75" customHeight="1">
      <c r="A562" s="453"/>
      <c r="B562" s="130"/>
      <c r="C562" s="453"/>
      <c r="D562" s="55"/>
      <c r="E562" s="55"/>
      <c r="F562" s="55"/>
      <c r="G562" s="151"/>
      <c r="H562" s="91"/>
      <c r="I562" s="90"/>
      <c r="J562" s="91"/>
      <c r="K562" s="130"/>
      <c r="L562" s="130"/>
      <c r="M562" s="130"/>
      <c r="N562" s="130"/>
      <c r="O562" s="130"/>
      <c r="P562" s="130"/>
      <c r="Q562" s="130"/>
      <c r="R562" s="130"/>
      <c r="S562" s="130"/>
      <c r="T562" s="130"/>
      <c r="U562" s="130"/>
      <c r="V562" s="130"/>
      <c r="W562" s="130"/>
      <c r="X562" s="130"/>
      <c r="Y562" s="130"/>
      <c r="Z562" s="130"/>
    </row>
    <row r="563" spans="1:26" ht="24.75" customHeight="1">
      <c r="A563" s="453"/>
      <c r="B563" s="130"/>
      <c r="C563" s="453"/>
      <c r="D563" s="55"/>
      <c r="E563" s="55"/>
      <c r="F563" s="55"/>
      <c r="G563" s="151"/>
      <c r="H563" s="91"/>
      <c r="I563" s="90"/>
      <c r="J563" s="91"/>
      <c r="K563" s="130"/>
      <c r="L563" s="130"/>
      <c r="M563" s="130"/>
      <c r="N563" s="130"/>
      <c r="O563" s="130"/>
      <c r="P563" s="130"/>
      <c r="Q563" s="130"/>
      <c r="R563" s="130"/>
      <c r="S563" s="130"/>
      <c r="T563" s="130"/>
      <c r="U563" s="130"/>
      <c r="V563" s="130"/>
      <c r="W563" s="130"/>
      <c r="X563" s="130"/>
      <c r="Y563" s="130"/>
      <c r="Z563" s="130"/>
    </row>
    <row r="564" spans="1:26" ht="24.75" customHeight="1">
      <c r="A564" s="453"/>
      <c r="B564" s="130"/>
      <c r="C564" s="453"/>
      <c r="D564" s="55"/>
      <c r="E564" s="55"/>
      <c r="F564" s="55"/>
      <c r="G564" s="151"/>
      <c r="H564" s="91"/>
      <c r="I564" s="90"/>
      <c r="J564" s="91"/>
      <c r="K564" s="130"/>
      <c r="L564" s="130"/>
      <c r="M564" s="130"/>
      <c r="N564" s="130"/>
      <c r="O564" s="130"/>
      <c r="P564" s="130"/>
      <c r="Q564" s="130"/>
      <c r="R564" s="130"/>
      <c r="S564" s="130"/>
      <c r="T564" s="130"/>
      <c r="U564" s="130"/>
      <c r="V564" s="130"/>
      <c r="W564" s="130"/>
      <c r="X564" s="130"/>
      <c r="Y564" s="130"/>
      <c r="Z564" s="130"/>
    </row>
    <row r="565" spans="1:26" ht="24.75" customHeight="1">
      <c r="A565" s="453"/>
      <c r="B565" s="130"/>
      <c r="C565" s="453"/>
      <c r="D565" s="55"/>
      <c r="E565" s="55"/>
      <c r="F565" s="55"/>
      <c r="G565" s="151"/>
      <c r="H565" s="91"/>
      <c r="I565" s="90"/>
      <c r="J565" s="91"/>
      <c r="K565" s="130"/>
      <c r="L565" s="130"/>
      <c r="M565" s="130"/>
      <c r="N565" s="130"/>
      <c r="O565" s="130"/>
      <c r="P565" s="130"/>
      <c r="Q565" s="130"/>
      <c r="R565" s="130"/>
      <c r="S565" s="130"/>
      <c r="T565" s="130"/>
      <c r="U565" s="130"/>
      <c r="V565" s="130"/>
      <c r="W565" s="130"/>
      <c r="X565" s="130"/>
      <c r="Y565" s="130"/>
      <c r="Z565" s="130"/>
    </row>
    <row r="566" spans="1:26" ht="24.75" customHeight="1">
      <c r="A566" s="453"/>
      <c r="B566" s="130"/>
      <c r="C566" s="453"/>
      <c r="D566" s="55"/>
      <c r="E566" s="55"/>
      <c r="F566" s="55"/>
      <c r="G566" s="151"/>
      <c r="H566" s="91"/>
      <c r="I566" s="90"/>
      <c r="J566" s="91"/>
      <c r="K566" s="130"/>
      <c r="L566" s="130"/>
      <c r="M566" s="130"/>
      <c r="N566" s="130"/>
      <c r="O566" s="130"/>
      <c r="P566" s="130"/>
      <c r="Q566" s="130"/>
      <c r="R566" s="130"/>
      <c r="S566" s="130"/>
      <c r="T566" s="130"/>
      <c r="U566" s="130"/>
      <c r="V566" s="130"/>
      <c r="W566" s="130"/>
      <c r="X566" s="130"/>
      <c r="Y566" s="130"/>
      <c r="Z566" s="130"/>
    </row>
    <row r="567" spans="1:26" ht="24.75" customHeight="1">
      <c r="A567" s="453"/>
      <c r="B567" s="130"/>
      <c r="C567" s="453"/>
      <c r="D567" s="55"/>
      <c r="E567" s="55"/>
      <c r="F567" s="55"/>
      <c r="G567" s="151"/>
      <c r="H567" s="91"/>
      <c r="I567" s="90"/>
      <c r="J567" s="91"/>
      <c r="K567" s="130"/>
      <c r="L567" s="130"/>
      <c r="M567" s="130"/>
      <c r="N567" s="130"/>
      <c r="O567" s="130"/>
      <c r="P567" s="130"/>
      <c r="Q567" s="130"/>
      <c r="R567" s="130"/>
      <c r="S567" s="130"/>
      <c r="T567" s="130"/>
      <c r="U567" s="130"/>
      <c r="V567" s="130"/>
      <c r="W567" s="130"/>
      <c r="X567" s="130"/>
      <c r="Y567" s="130"/>
      <c r="Z567" s="130"/>
    </row>
    <row r="568" spans="1:26" ht="24.75" customHeight="1">
      <c r="A568" s="453"/>
      <c r="B568" s="130"/>
      <c r="C568" s="453"/>
      <c r="D568" s="55"/>
      <c r="E568" s="55"/>
      <c r="F568" s="55"/>
      <c r="G568" s="151"/>
      <c r="H568" s="91"/>
      <c r="I568" s="90"/>
      <c r="J568" s="91"/>
      <c r="K568" s="130"/>
      <c r="L568" s="130"/>
      <c r="M568" s="130"/>
      <c r="N568" s="130"/>
      <c r="O568" s="130"/>
      <c r="P568" s="130"/>
      <c r="Q568" s="130"/>
      <c r="R568" s="130"/>
      <c r="S568" s="130"/>
      <c r="T568" s="130"/>
      <c r="U568" s="130"/>
      <c r="V568" s="130"/>
      <c r="W568" s="130"/>
      <c r="X568" s="130"/>
      <c r="Y568" s="130"/>
      <c r="Z568" s="130"/>
    </row>
    <row r="569" spans="1:26" ht="24.75" customHeight="1">
      <c r="A569" s="453"/>
      <c r="B569" s="130"/>
      <c r="C569" s="453"/>
      <c r="D569" s="55"/>
      <c r="E569" s="55"/>
      <c r="F569" s="55"/>
      <c r="G569" s="151"/>
      <c r="H569" s="91"/>
      <c r="I569" s="90"/>
      <c r="J569" s="91"/>
      <c r="K569" s="130"/>
      <c r="L569" s="130"/>
      <c r="M569" s="130"/>
      <c r="N569" s="130"/>
      <c r="O569" s="130"/>
      <c r="P569" s="130"/>
      <c r="Q569" s="130"/>
      <c r="R569" s="130"/>
      <c r="S569" s="130"/>
      <c r="T569" s="130"/>
      <c r="U569" s="130"/>
      <c r="V569" s="130"/>
      <c r="W569" s="130"/>
      <c r="X569" s="130"/>
      <c r="Y569" s="130"/>
      <c r="Z569" s="130"/>
    </row>
    <row r="570" spans="1:26" ht="24.75" customHeight="1">
      <c r="A570" s="453"/>
      <c r="B570" s="130"/>
      <c r="C570" s="453"/>
      <c r="D570" s="55"/>
      <c r="E570" s="55"/>
      <c r="F570" s="55"/>
      <c r="G570" s="151"/>
      <c r="H570" s="91"/>
      <c r="I570" s="90"/>
      <c r="J570" s="91"/>
      <c r="K570" s="130"/>
      <c r="L570" s="130"/>
      <c r="M570" s="130"/>
      <c r="N570" s="130"/>
      <c r="O570" s="130"/>
      <c r="P570" s="130"/>
      <c r="Q570" s="130"/>
      <c r="R570" s="130"/>
      <c r="S570" s="130"/>
      <c r="T570" s="130"/>
      <c r="U570" s="130"/>
      <c r="V570" s="130"/>
      <c r="W570" s="130"/>
      <c r="X570" s="130"/>
      <c r="Y570" s="130"/>
      <c r="Z570" s="130"/>
    </row>
    <row r="571" spans="1:26" ht="24.75" customHeight="1">
      <c r="A571" s="453"/>
      <c r="B571" s="130"/>
      <c r="C571" s="453"/>
      <c r="D571" s="55"/>
      <c r="E571" s="55"/>
      <c r="F571" s="55"/>
      <c r="G571" s="151"/>
      <c r="H571" s="91"/>
      <c r="I571" s="90"/>
      <c r="J571" s="91"/>
      <c r="K571" s="130"/>
      <c r="L571" s="130"/>
      <c r="M571" s="130"/>
      <c r="N571" s="130"/>
      <c r="O571" s="130"/>
      <c r="P571" s="130"/>
      <c r="Q571" s="130"/>
      <c r="R571" s="130"/>
      <c r="S571" s="130"/>
      <c r="T571" s="130"/>
      <c r="U571" s="130"/>
      <c r="V571" s="130"/>
      <c r="W571" s="130"/>
      <c r="X571" s="130"/>
      <c r="Y571" s="130"/>
      <c r="Z571" s="130"/>
    </row>
    <row r="572" spans="1:26" ht="24.75" customHeight="1">
      <c r="A572" s="453"/>
      <c r="B572" s="130"/>
      <c r="C572" s="453"/>
      <c r="D572" s="55"/>
      <c r="E572" s="55"/>
      <c r="F572" s="55"/>
      <c r="G572" s="151"/>
      <c r="H572" s="91"/>
      <c r="I572" s="90"/>
      <c r="J572" s="91"/>
      <c r="K572" s="130"/>
      <c r="L572" s="130"/>
      <c r="M572" s="130"/>
      <c r="N572" s="130"/>
      <c r="O572" s="130"/>
      <c r="P572" s="130"/>
      <c r="Q572" s="130"/>
      <c r="R572" s="130"/>
      <c r="S572" s="130"/>
      <c r="T572" s="130"/>
      <c r="U572" s="130"/>
      <c r="V572" s="130"/>
      <c r="W572" s="130"/>
      <c r="X572" s="130"/>
      <c r="Y572" s="130"/>
      <c r="Z572" s="130"/>
    </row>
    <row r="573" spans="1:26" ht="24.75" customHeight="1">
      <c r="A573" s="453"/>
      <c r="B573" s="130"/>
      <c r="C573" s="453"/>
      <c r="D573" s="55"/>
      <c r="E573" s="55"/>
      <c r="F573" s="55"/>
      <c r="G573" s="151"/>
      <c r="H573" s="91"/>
      <c r="I573" s="90"/>
      <c r="J573" s="91"/>
      <c r="K573" s="130"/>
      <c r="L573" s="130"/>
      <c r="M573" s="130"/>
      <c r="N573" s="130"/>
      <c r="O573" s="130"/>
      <c r="P573" s="130"/>
      <c r="Q573" s="130"/>
      <c r="R573" s="130"/>
      <c r="S573" s="130"/>
      <c r="T573" s="130"/>
      <c r="U573" s="130"/>
      <c r="V573" s="130"/>
      <c r="W573" s="130"/>
      <c r="X573" s="130"/>
      <c r="Y573" s="130"/>
      <c r="Z573" s="130"/>
    </row>
    <row r="574" spans="1:26" ht="24.75" customHeight="1">
      <c r="A574" s="453"/>
      <c r="B574" s="130"/>
      <c r="C574" s="453"/>
      <c r="D574" s="55"/>
      <c r="E574" s="55"/>
      <c r="F574" s="55"/>
      <c r="G574" s="151"/>
      <c r="H574" s="91"/>
      <c r="I574" s="90"/>
      <c r="J574" s="91"/>
      <c r="K574" s="130"/>
      <c r="L574" s="130"/>
      <c r="M574" s="130"/>
      <c r="N574" s="130"/>
      <c r="O574" s="130"/>
      <c r="P574" s="130"/>
      <c r="Q574" s="130"/>
      <c r="R574" s="130"/>
      <c r="S574" s="130"/>
      <c r="T574" s="130"/>
      <c r="U574" s="130"/>
      <c r="V574" s="130"/>
      <c r="W574" s="130"/>
      <c r="X574" s="130"/>
      <c r="Y574" s="130"/>
      <c r="Z574" s="130"/>
    </row>
    <row r="575" spans="1:26" ht="24.75" customHeight="1">
      <c r="A575" s="453"/>
      <c r="B575" s="130"/>
      <c r="C575" s="453"/>
      <c r="D575" s="55"/>
      <c r="E575" s="55"/>
      <c r="F575" s="55"/>
      <c r="G575" s="151"/>
      <c r="H575" s="91"/>
      <c r="I575" s="90"/>
      <c r="J575" s="91"/>
      <c r="K575" s="130"/>
      <c r="L575" s="130"/>
      <c r="M575" s="130"/>
      <c r="N575" s="130"/>
      <c r="O575" s="130"/>
      <c r="P575" s="130"/>
      <c r="Q575" s="130"/>
      <c r="R575" s="130"/>
      <c r="S575" s="130"/>
      <c r="T575" s="130"/>
      <c r="U575" s="130"/>
      <c r="V575" s="130"/>
      <c r="W575" s="130"/>
      <c r="X575" s="130"/>
      <c r="Y575" s="130"/>
      <c r="Z575" s="130"/>
    </row>
    <row r="576" spans="1:26" ht="24.75" customHeight="1">
      <c r="A576" s="453"/>
      <c r="B576" s="130"/>
      <c r="C576" s="453"/>
      <c r="D576" s="55"/>
      <c r="E576" s="55"/>
      <c r="F576" s="55"/>
      <c r="G576" s="151"/>
      <c r="H576" s="91"/>
      <c r="I576" s="90"/>
      <c r="J576" s="91"/>
      <c r="K576" s="130"/>
      <c r="L576" s="130"/>
      <c r="M576" s="130"/>
      <c r="N576" s="130"/>
      <c r="O576" s="130"/>
      <c r="P576" s="130"/>
      <c r="Q576" s="130"/>
      <c r="R576" s="130"/>
      <c r="S576" s="130"/>
      <c r="T576" s="130"/>
      <c r="U576" s="130"/>
      <c r="V576" s="130"/>
      <c r="W576" s="130"/>
      <c r="X576" s="130"/>
      <c r="Y576" s="130"/>
      <c r="Z576" s="130"/>
    </row>
    <row r="577" spans="1:26" ht="24.75" customHeight="1">
      <c r="A577" s="453"/>
      <c r="B577" s="130"/>
      <c r="C577" s="453"/>
      <c r="D577" s="55"/>
      <c r="E577" s="55"/>
      <c r="F577" s="55"/>
      <c r="G577" s="151"/>
      <c r="H577" s="91"/>
      <c r="I577" s="90"/>
      <c r="J577" s="91"/>
      <c r="K577" s="130"/>
      <c r="L577" s="130"/>
      <c r="M577" s="130"/>
      <c r="N577" s="130"/>
      <c r="O577" s="130"/>
      <c r="P577" s="130"/>
      <c r="Q577" s="130"/>
      <c r="R577" s="130"/>
      <c r="S577" s="130"/>
      <c r="T577" s="130"/>
      <c r="U577" s="130"/>
      <c r="V577" s="130"/>
      <c r="W577" s="130"/>
      <c r="X577" s="130"/>
      <c r="Y577" s="130"/>
      <c r="Z577" s="130"/>
    </row>
    <row r="578" spans="1:26" ht="24.75" customHeight="1">
      <c r="A578" s="453"/>
      <c r="B578" s="130"/>
      <c r="C578" s="453"/>
      <c r="D578" s="55"/>
      <c r="E578" s="55"/>
      <c r="F578" s="55"/>
      <c r="G578" s="151"/>
      <c r="H578" s="91"/>
      <c r="I578" s="90"/>
      <c r="J578" s="91"/>
      <c r="K578" s="130"/>
      <c r="L578" s="130"/>
      <c r="M578" s="130"/>
      <c r="N578" s="130"/>
      <c r="O578" s="130"/>
      <c r="P578" s="130"/>
      <c r="Q578" s="130"/>
      <c r="R578" s="130"/>
      <c r="S578" s="130"/>
      <c r="T578" s="130"/>
      <c r="U578" s="130"/>
      <c r="V578" s="130"/>
      <c r="W578" s="130"/>
      <c r="X578" s="130"/>
      <c r="Y578" s="130"/>
      <c r="Z578" s="130"/>
    </row>
    <row r="579" spans="1:26" ht="24.75" customHeight="1">
      <c r="A579" s="453"/>
      <c r="B579" s="130"/>
      <c r="C579" s="453"/>
      <c r="D579" s="55"/>
      <c r="E579" s="55"/>
      <c r="F579" s="55"/>
      <c r="G579" s="151"/>
      <c r="H579" s="91"/>
      <c r="I579" s="90"/>
      <c r="J579" s="91"/>
      <c r="K579" s="130"/>
      <c r="L579" s="130"/>
      <c r="M579" s="130"/>
      <c r="N579" s="130"/>
      <c r="O579" s="130"/>
      <c r="P579" s="130"/>
      <c r="Q579" s="130"/>
      <c r="R579" s="130"/>
      <c r="S579" s="130"/>
      <c r="T579" s="130"/>
      <c r="U579" s="130"/>
      <c r="V579" s="130"/>
      <c r="W579" s="130"/>
      <c r="X579" s="130"/>
      <c r="Y579" s="130"/>
      <c r="Z579" s="130"/>
    </row>
    <row r="580" spans="1:26" ht="24.75" customHeight="1">
      <c r="A580" s="453"/>
      <c r="B580" s="130"/>
      <c r="C580" s="453"/>
      <c r="D580" s="55"/>
      <c r="E580" s="55"/>
      <c r="F580" s="55"/>
      <c r="G580" s="151"/>
      <c r="H580" s="91"/>
      <c r="I580" s="90"/>
      <c r="J580" s="91"/>
      <c r="K580" s="130"/>
      <c r="L580" s="130"/>
      <c r="M580" s="130"/>
      <c r="N580" s="130"/>
      <c r="O580" s="130"/>
      <c r="P580" s="130"/>
      <c r="Q580" s="130"/>
      <c r="R580" s="130"/>
      <c r="S580" s="130"/>
      <c r="T580" s="130"/>
      <c r="U580" s="130"/>
      <c r="V580" s="130"/>
      <c r="W580" s="130"/>
      <c r="X580" s="130"/>
      <c r="Y580" s="130"/>
      <c r="Z580" s="130"/>
    </row>
    <row r="581" spans="1:26" ht="24.75" customHeight="1">
      <c r="A581" s="453"/>
      <c r="B581" s="130"/>
      <c r="C581" s="453"/>
      <c r="D581" s="55"/>
      <c r="E581" s="55"/>
      <c r="F581" s="55"/>
      <c r="G581" s="151"/>
      <c r="H581" s="91"/>
      <c r="I581" s="90"/>
      <c r="J581" s="91"/>
      <c r="K581" s="130"/>
      <c r="L581" s="130"/>
      <c r="M581" s="130"/>
      <c r="N581" s="130"/>
      <c r="O581" s="130"/>
      <c r="P581" s="130"/>
      <c r="Q581" s="130"/>
      <c r="R581" s="130"/>
      <c r="S581" s="130"/>
      <c r="T581" s="130"/>
      <c r="U581" s="130"/>
      <c r="V581" s="130"/>
      <c r="W581" s="130"/>
      <c r="X581" s="130"/>
      <c r="Y581" s="130"/>
      <c r="Z581" s="130"/>
    </row>
    <row r="582" spans="1:26" ht="24.75" customHeight="1">
      <c r="A582" s="453"/>
      <c r="B582" s="130"/>
      <c r="C582" s="453"/>
      <c r="D582" s="55"/>
      <c r="E582" s="55"/>
      <c r="F582" s="55"/>
      <c r="G582" s="151"/>
      <c r="H582" s="91"/>
      <c r="I582" s="90"/>
      <c r="J582" s="91"/>
      <c r="K582" s="130"/>
      <c r="L582" s="130"/>
      <c r="M582" s="130"/>
      <c r="N582" s="130"/>
      <c r="O582" s="130"/>
      <c r="P582" s="130"/>
      <c r="Q582" s="130"/>
      <c r="R582" s="130"/>
      <c r="S582" s="130"/>
      <c r="T582" s="130"/>
      <c r="U582" s="130"/>
      <c r="V582" s="130"/>
      <c r="W582" s="130"/>
      <c r="X582" s="130"/>
      <c r="Y582" s="130"/>
      <c r="Z582" s="130"/>
    </row>
    <row r="583" spans="1:26" ht="24.75" customHeight="1">
      <c r="A583" s="453"/>
      <c r="B583" s="130"/>
      <c r="C583" s="453"/>
      <c r="D583" s="55"/>
      <c r="E583" s="55"/>
      <c r="F583" s="55"/>
      <c r="G583" s="151"/>
      <c r="H583" s="91"/>
      <c r="I583" s="90"/>
      <c r="J583" s="91"/>
      <c r="K583" s="130"/>
      <c r="L583" s="130"/>
      <c r="M583" s="130"/>
      <c r="N583" s="130"/>
      <c r="O583" s="130"/>
      <c r="P583" s="130"/>
      <c r="Q583" s="130"/>
      <c r="R583" s="130"/>
      <c r="S583" s="130"/>
      <c r="T583" s="130"/>
      <c r="U583" s="130"/>
      <c r="V583" s="130"/>
      <c r="W583" s="130"/>
      <c r="X583" s="130"/>
      <c r="Y583" s="130"/>
      <c r="Z583" s="130"/>
    </row>
    <row r="584" spans="1:26" ht="24.75" customHeight="1">
      <c r="A584" s="453"/>
      <c r="B584" s="130"/>
      <c r="C584" s="453"/>
      <c r="D584" s="55"/>
      <c r="E584" s="55"/>
      <c r="F584" s="55"/>
      <c r="G584" s="151"/>
      <c r="H584" s="91"/>
      <c r="I584" s="90"/>
      <c r="J584" s="91"/>
      <c r="K584" s="130"/>
      <c r="L584" s="130"/>
      <c r="M584" s="130"/>
      <c r="N584" s="130"/>
      <c r="O584" s="130"/>
      <c r="P584" s="130"/>
      <c r="Q584" s="130"/>
      <c r="R584" s="130"/>
      <c r="S584" s="130"/>
      <c r="T584" s="130"/>
      <c r="U584" s="130"/>
      <c r="V584" s="130"/>
      <c r="W584" s="130"/>
      <c r="X584" s="130"/>
      <c r="Y584" s="130"/>
      <c r="Z584" s="130"/>
    </row>
    <row r="585" spans="1:26" ht="24.75" customHeight="1">
      <c r="A585" s="453"/>
      <c r="B585" s="130"/>
      <c r="C585" s="453"/>
      <c r="D585" s="55"/>
      <c r="E585" s="55"/>
      <c r="F585" s="55"/>
      <c r="G585" s="151"/>
      <c r="H585" s="91"/>
      <c r="I585" s="90"/>
      <c r="J585" s="91"/>
      <c r="K585" s="130"/>
      <c r="L585" s="130"/>
      <c r="M585" s="130"/>
      <c r="N585" s="130"/>
      <c r="O585" s="130"/>
      <c r="P585" s="130"/>
      <c r="Q585" s="130"/>
      <c r="R585" s="130"/>
      <c r="S585" s="130"/>
      <c r="T585" s="130"/>
      <c r="U585" s="130"/>
      <c r="V585" s="130"/>
      <c r="W585" s="130"/>
      <c r="X585" s="130"/>
      <c r="Y585" s="130"/>
      <c r="Z585" s="130"/>
    </row>
    <row r="586" spans="1:26" ht="24.75" customHeight="1">
      <c r="A586" s="453"/>
      <c r="B586" s="130"/>
      <c r="C586" s="453"/>
      <c r="D586" s="55"/>
      <c r="E586" s="55"/>
      <c r="F586" s="55"/>
      <c r="G586" s="151"/>
      <c r="H586" s="91"/>
      <c r="I586" s="90"/>
      <c r="J586" s="91"/>
      <c r="K586" s="130"/>
      <c r="L586" s="130"/>
      <c r="M586" s="130"/>
      <c r="N586" s="130"/>
      <c r="O586" s="130"/>
      <c r="P586" s="130"/>
      <c r="Q586" s="130"/>
      <c r="R586" s="130"/>
      <c r="S586" s="130"/>
      <c r="T586" s="130"/>
      <c r="U586" s="130"/>
      <c r="V586" s="130"/>
      <c r="W586" s="130"/>
      <c r="X586" s="130"/>
      <c r="Y586" s="130"/>
      <c r="Z586" s="130"/>
    </row>
    <row r="587" spans="1:26" ht="24.75" customHeight="1">
      <c r="A587" s="453"/>
      <c r="B587" s="130"/>
      <c r="C587" s="453"/>
      <c r="D587" s="55"/>
      <c r="E587" s="55"/>
      <c r="F587" s="55"/>
      <c r="G587" s="151"/>
      <c r="H587" s="91"/>
      <c r="I587" s="90"/>
      <c r="J587" s="91"/>
      <c r="K587" s="130"/>
      <c r="L587" s="130"/>
      <c r="M587" s="130"/>
      <c r="N587" s="130"/>
      <c r="O587" s="130"/>
      <c r="P587" s="130"/>
      <c r="Q587" s="130"/>
      <c r="R587" s="130"/>
      <c r="S587" s="130"/>
      <c r="T587" s="130"/>
      <c r="U587" s="130"/>
      <c r="V587" s="130"/>
      <c r="W587" s="130"/>
      <c r="X587" s="130"/>
      <c r="Y587" s="130"/>
      <c r="Z587" s="130"/>
    </row>
    <row r="588" spans="1:26" ht="24.75" customHeight="1">
      <c r="A588" s="453"/>
      <c r="B588" s="130"/>
      <c r="C588" s="453"/>
      <c r="D588" s="55"/>
      <c r="E588" s="55"/>
      <c r="F588" s="55"/>
      <c r="G588" s="151"/>
      <c r="H588" s="91"/>
      <c r="I588" s="90"/>
      <c r="J588" s="91"/>
      <c r="K588" s="130"/>
      <c r="L588" s="130"/>
      <c r="M588" s="130"/>
      <c r="N588" s="130"/>
      <c r="O588" s="130"/>
      <c r="P588" s="130"/>
      <c r="Q588" s="130"/>
      <c r="R588" s="130"/>
      <c r="S588" s="130"/>
      <c r="T588" s="130"/>
      <c r="U588" s="130"/>
      <c r="V588" s="130"/>
      <c r="W588" s="130"/>
      <c r="X588" s="130"/>
      <c r="Y588" s="130"/>
      <c r="Z588" s="130"/>
    </row>
    <row r="589" spans="1:26" ht="24.75" customHeight="1">
      <c r="A589" s="453"/>
      <c r="B589" s="130"/>
      <c r="C589" s="453"/>
      <c r="D589" s="55"/>
      <c r="E589" s="55"/>
      <c r="F589" s="55"/>
      <c r="G589" s="151"/>
      <c r="H589" s="91"/>
      <c r="I589" s="90"/>
      <c r="J589" s="91"/>
      <c r="K589" s="130"/>
      <c r="L589" s="130"/>
      <c r="M589" s="130"/>
      <c r="N589" s="130"/>
      <c r="O589" s="130"/>
      <c r="P589" s="130"/>
      <c r="Q589" s="130"/>
      <c r="R589" s="130"/>
      <c r="S589" s="130"/>
      <c r="T589" s="130"/>
      <c r="U589" s="130"/>
      <c r="V589" s="130"/>
      <c r="W589" s="130"/>
      <c r="X589" s="130"/>
      <c r="Y589" s="130"/>
      <c r="Z589" s="130"/>
    </row>
    <row r="590" spans="1:26" ht="24.75" customHeight="1">
      <c r="A590" s="453"/>
      <c r="B590" s="130"/>
      <c r="C590" s="453"/>
      <c r="D590" s="55"/>
      <c r="E590" s="55"/>
      <c r="F590" s="55"/>
      <c r="G590" s="151"/>
      <c r="H590" s="91"/>
      <c r="I590" s="90"/>
      <c r="J590" s="91"/>
      <c r="K590" s="130"/>
      <c r="L590" s="130"/>
      <c r="M590" s="130"/>
      <c r="N590" s="130"/>
      <c r="O590" s="130"/>
      <c r="P590" s="130"/>
      <c r="Q590" s="130"/>
      <c r="R590" s="130"/>
      <c r="S590" s="130"/>
      <c r="T590" s="130"/>
      <c r="U590" s="130"/>
      <c r="V590" s="130"/>
      <c r="W590" s="130"/>
      <c r="X590" s="130"/>
      <c r="Y590" s="130"/>
      <c r="Z590" s="130"/>
    </row>
    <row r="591" spans="1:26" ht="24.75" customHeight="1">
      <c r="A591" s="453"/>
      <c r="B591" s="130"/>
      <c r="C591" s="453"/>
      <c r="D591" s="55"/>
      <c r="E591" s="55"/>
      <c r="F591" s="55"/>
      <c r="G591" s="151"/>
      <c r="H591" s="91"/>
      <c r="I591" s="90"/>
      <c r="J591" s="91"/>
      <c r="K591" s="130"/>
      <c r="L591" s="130"/>
      <c r="M591" s="130"/>
      <c r="N591" s="130"/>
      <c r="O591" s="130"/>
      <c r="P591" s="130"/>
      <c r="Q591" s="130"/>
      <c r="R591" s="130"/>
      <c r="S591" s="130"/>
      <c r="T591" s="130"/>
      <c r="U591" s="130"/>
      <c r="V591" s="130"/>
      <c r="W591" s="130"/>
      <c r="X591" s="130"/>
      <c r="Y591" s="130"/>
      <c r="Z591" s="130"/>
    </row>
    <row r="592" spans="1:26" ht="24.75" customHeight="1">
      <c r="A592" s="453"/>
      <c r="B592" s="130"/>
      <c r="C592" s="453"/>
      <c r="D592" s="55"/>
      <c r="E592" s="55"/>
      <c r="F592" s="55"/>
      <c r="G592" s="151"/>
      <c r="H592" s="91"/>
      <c r="I592" s="90"/>
      <c r="J592" s="91"/>
      <c r="K592" s="130"/>
      <c r="L592" s="130"/>
      <c r="M592" s="130"/>
      <c r="N592" s="130"/>
      <c r="O592" s="130"/>
      <c r="P592" s="130"/>
      <c r="Q592" s="130"/>
      <c r="R592" s="130"/>
      <c r="S592" s="130"/>
      <c r="T592" s="130"/>
      <c r="U592" s="130"/>
      <c r="V592" s="130"/>
      <c r="W592" s="130"/>
      <c r="X592" s="130"/>
      <c r="Y592" s="130"/>
      <c r="Z592" s="130"/>
    </row>
    <row r="593" spans="1:26" ht="24.75" customHeight="1">
      <c r="A593" s="453"/>
      <c r="B593" s="130"/>
      <c r="C593" s="453"/>
      <c r="D593" s="55"/>
      <c r="E593" s="55"/>
      <c r="F593" s="55"/>
      <c r="G593" s="151"/>
      <c r="H593" s="91"/>
      <c r="I593" s="90"/>
      <c r="J593" s="91"/>
      <c r="K593" s="130"/>
      <c r="L593" s="130"/>
      <c r="M593" s="130"/>
      <c r="N593" s="130"/>
      <c r="O593" s="130"/>
      <c r="P593" s="130"/>
      <c r="Q593" s="130"/>
      <c r="R593" s="130"/>
      <c r="S593" s="130"/>
      <c r="T593" s="130"/>
      <c r="U593" s="130"/>
      <c r="V593" s="130"/>
      <c r="W593" s="130"/>
      <c r="X593" s="130"/>
      <c r="Y593" s="130"/>
      <c r="Z593" s="130"/>
    </row>
    <row r="594" spans="1:26" ht="24.75" customHeight="1">
      <c r="A594" s="453"/>
      <c r="B594" s="130"/>
      <c r="C594" s="453"/>
      <c r="D594" s="55"/>
      <c r="E594" s="55"/>
      <c r="F594" s="55"/>
      <c r="G594" s="151"/>
      <c r="H594" s="91"/>
      <c r="I594" s="90"/>
      <c r="J594" s="91"/>
      <c r="K594" s="130"/>
      <c r="L594" s="130"/>
      <c r="M594" s="130"/>
      <c r="N594" s="130"/>
      <c r="O594" s="130"/>
      <c r="P594" s="130"/>
      <c r="Q594" s="130"/>
      <c r="R594" s="130"/>
      <c r="S594" s="130"/>
      <c r="T594" s="130"/>
      <c r="U594" s="130"/>
      <c r="V594" s="130"/>
      <c r="W594" s="130"/>
      <c r="X594" s="130"/>
      <c r="Y594" s="130"/>
      <c r="Z594" s="130"/>
    </row>
    <row r="595" spans="1:26" ht="24.75" customHeight="1">
      <c r="A595" s="453"/>
      <c r="B595" s="130"/>
      <c r="C595" s="453"/>
      <c r="D595" s="55"/>
      <c r="E595" s="55"/>
      <c r="F595" s="55"/>
      <c r="G595" s="151"/>
      <c r="H595" s="91"/>
      <c r="I595" s="90"/>
      <c r="J595" s="91"/>
      <c r="K595" s="130"/>
      <c r="L595" s="130"/>
      <c r="M595" s="130"/>
      <c r="N595" s="130"/>
      <c r="O595" s="130"/>
      <c r="P595" s="130"/>
      <c r="Q595" s="130"/>
      <c r="R595" s="130"/>
      <c r="S595" s="130"/>
      <c r="T595" s="130"/>
      <c r="U595" s="130"/>
      <c r="V595" s="130"/>
      <c r="W595" s="130"/>
      <c r="X595" s="130"/>
      <c r="Y595" s="130"/>
      <c r="Z595" s="130"/>
    </row>
    <row r="596" spans="1:26" ht="24.75" customHeight="1">
      <c r="A596" s="453"/>
      <c r="B596" s="130"/>
      <c r="C596" s="453"/>
      <c r="D596" s="55"/>
      <c r="E596" s="55"/>
      <c r="F596" s="55"/>
      <c r="G596" s="151"/>
      <c r="H596" s="91"/>
      <c r="I596" s="90"/>
      <c r="J596" s="91"/>
      <c r="K596" s="130"/>
      <c r="L596" s="130"/>
      <c r="M596" s="130"/>
      <c r="N596" s="130"/>
      <c r="O596" s="130"/>
      <c r="P596" s="130"/>
      <c r="Q596" s="130"/>
      <c r="R596" s="130"/>
      <c r="S596" s="130"/>
      <c r="T596" s="130"/>
      <c r="U596" s="130"/>
      <c r="V596" s="130"/>
      <c r="W596" s="130"/>
      <c r="X596" s="130"/>
      <c r="Y596" s="130"/>
      <c r="Z596" s="130"/>
    </row>
    <row r="597" spans="1:26" ht="24.75" customHeight="1">
      <c r="A597" s="453"/>
      <c r="B597" s="130"/>
      <c r="C597" s="453"/>
      <c r="D597" s="55"/>
      <c r="E597" s="55"/>
      <c r="F597" s="55"/>
      <c r="G597" s="151"/>
      <c r="H597" s="91"/>
      <c r="I597" s="90"/>
      <c r="J597" s="91"/>
      <c r="K597" s="130"/>
      <c r="L597" s="130"/>
      <c r="M597" s="130"/>
      <c r="N597" s="130"/>
      <c r="O597" s="130"/>
      <c r="P597" s="130"/>
      <c r="Q597" s="130"/>
      <c r="R597" s="130"/>
      <c r="S597" s="130"/>
      <c r="T597" s="130"/>
      <c r="U597" s="130"/>
      <c r="V597" s="130"/>
      <c r="W597" s="130"/>
      <c r="X597" s="130"/>
      <c r="Y597" s="130"/>
      <c r="Z597" s="130"/>
    </row>
    <row r="598" spans="1:26" ht="24.75" customHeight="1">
      <c r="A598" s="453"/>
      <c r="B598" s="130"/>
      <c r="C598" s="453"/>
      <c r="D598" s="55"/>
      <c r="E598" s="55"/>
      <c r="F598" s="55"/>
      <c r="G598" s="151"/>
      <c r="H598" s="91"/>
      <c r="I598" s="90"/>
      <c r="J598" s="91"/>
      <c r="K598" s="130"/>
      <c r="L598" s="130"/>
      <c r="M598" s="130"/>
      <c r="N598" s="130"/>
      <c r="O598" s="130"/>
      <c r="P598" s="130"/>
      <c r="Q598" s="130"/>
      <c r="R598" s="130"/>
      <c r="S598" s="130"/>
      <c r="T598" s="130"/>
      <c r="U598" s="130"/>
      <c r="V598" s="130"/>
      <c r="W598" s="130"/>
      <c r="X598" s="130"/>
      <c r="Y598" s="130"/>
      <c r="Z598" s="130"/>
    </row>
    <row r="599" spans="1:26" ht="24.75" customHeight="1">
      <c r="A599" s="453"/>
      <c r="B599" s="130"/>
      <c r="C599" s="453"/>
      <c r="D599" s="55"/>
      <c r="E599" s="55"/>
      <c r="F599" s="55"/>
      <c r="G599" s="151"/>
      <c r="H599" s="91"/>
      <c r="I599" s="90"/>
      <c r="J599" s="91"/>
      <c r="K599" s="130"/>
      <c r="L599" s="130"/>
      <c r="M599" s="130"/>
      <c r="N599" s="130"/>
      <c r="O599" s="130"/>
      <c r="P599" s="130"/>
      <c r="Q599" s="130"/>
      <c r="R599" s="130"/>
      <c r="S599" s="130"/>
      <c r="T599" s="130"/>
      <c r="U599" s="130"/>
      <c r="V599" s="130"/>
      <c r="W599" s="130"/>
      <c r="X599" s="130"/>
      <c r="Y599" s="130"/>
      <c r="Z599" s="130"/>
    </row>
    <row r="600" spans="1:26" ht="24.75" customHeight="1">
      <c r="A600" s="453"/>
      <c r="B600" s="130"/>
      <c r="C600" s="453"/>
      <c r="D600" s="55"/>
      <c r="E600" s="55"/>
      <c r="F600" s="55"/>
      <c r="G600" s="151"/>
      <c r="H600" s="91"/>
      <c r="I600" s="90"/>
      <c r="J600" s="91"/>
      <c r="K600" s="130"/>
      <c r="L600" s="130"/>
      <c r="M600" s="130"/>
      <c r="N600" s="130"/>
      <c r="O600" s="130"/>
      <c r="P600" s="130"/>
      <c r="Q600" s="130"/>
      <c r="R600" s="130"/>
      <c r="S600" s="130"/>
      <c r="T600" s="130"/>
      <c r="U600" s="130"/>
      <c r="V600" s="130"/>
      <c r="W600" s="130"/>
      <c r="X600" s="130"/>
      <c r="Y600" s="130"/>
      <c r="Z600" s="130"/>
    </row>
    <row r="601" spans="1:26" ht="24.75" customHeight="1">
      <c r="A601" s="453"/>
      <c r="B601" s="130"/>
      <c r="C601" s="453"/>
      <c r="D601" s="55"/>
      <c r="E601" s="55"/>
      <c r="F601" s="55"/>
      <c r="G601" s="151"/>
      <c r="H601" s="91"/>
      <c r="I601" s="90"/>
      <c r="J601" s="91"/>
      <c r="K601" s="130"/>
      <c r="L601" s="130"/>
      <c r="M601" s="130"/>
      <c r="N601" s="130"/>
      <c r="O601" s="130"/>
      <c r="P601" s="130"/>
      <c r="Q601" s="130"/>
      <c r="R601" s="130"/>
      <c r="S601" s="130"/>
      <c r="T601" s="130"/>
      <c r="U601" s="130"/>
      <c r="V601" s="130"/>
      <c r="W601" s="130"/>
      <c r="X601" s="130"/>
      <c r="Y601" s="130"/>
      <c r="Z601" s="130"/>
    </row>
    <row r="602" spans="1:26" ht="24.75" customHeight="1">
      <c r="A602" s="453"/>
      <c r="B602" s="130"/>
      <c r="C602" s="453"/>
      <c r="D602" s="55"/>
      <c r="E602" s="55"/>
      <c r="F602" s="55"/>
      <c r="G602" s="151"/>
      <c r="H602" s="91"/>
      <c r="I602" s="90"/>
      <c r="J602" s="91"/>
      <c r="K602" s="130"/>
      <c r="L602" s="130"/>
      <c r="M602" s="130"/>
      <c r="N602" s="130"/>
      <c r="O602" s="130"/>
      <c r="P602" s="130"/>
      <c r="Q602" s="130"/>
      <c r="R602" s="130"/>
      <c r="S602" s="130"/>
      <c r="T602" s="130"/>
      <c r="U602" s="130"/>
      <c r="V602" s="130"/>
      <c r="W602" s="130"/>
      <c r="X602" s="130"/>
      <c r="Y602" s="130"/>
      <c r="Z602" s="130"/>
    </row>
    <row r="603" spans="1:26" ht="24.75" customHeight="1">
      <c r="A603" s="453"/>
      <c r="B603" s="130"/>
      <c r="C603" s="453"/>
      <c r="D603" s="55"/>
      <c r="E603" s="55"/>
      <c r="F603" s="55"/>
      <c r="G603" s="151"/>
      <c r="H603" s="91"/>
      <c r="I603" s="90"/>
      <c r="J603" s="91"/>
      <c r="K603" s="130"/>
      <c r="L603" s="130"/>
      <c r="M603" s="130"/>
      <c r="N603" s="130"/>
      <c r="O603" s="130"/>
      <c r="P603" s="130"/>
      <c r="Q603" s="130"/>
      <c r="R603" s="130"/>
      <c r="S603" s="130"/>
      <c r="T603" s="130"/>
      <c r="U603" s="130"/>
      <c r="V603" s="130"/>
      <c r="W603" s="130"/>
      <c r="X603" s="130"/>
      <c r="Y603" s="130"/>
      <c r="Z603" s="130"/>
    </row>
    <row r="604" spans="1:26" ht="24.75" customHeight="1">
      <c r="A604" s="453"/>
      <c r="B604" s="130"/>
      <c r="C604" s="453"/>
      <c r="D604" s="55"/>
      <c r="E604" s="55"/>
      <c r="F604" s="55"/>
      <c r="G604" s="151"/>
      <c r="H604" s="91"/>
      <c r="I604" s="90"/>
      <c r="J604" s="91"/>
      <c r="K604" s="130"/>
      <c r="L604" s="130"/>
      <c r="M604" s="130"/>
      <c r="N604" s="130"/>
      <c r="O604" s="130"/>
      <c r="P604" s="130"/>
      <c r="Q604" s="130"/>
      <c r="R604" s="130"/>
      <c r="S604" s="130"/>
      <c r="T604" s="130"/>
      <c r="U604" s="130"/>
      <c r="V604" s="130"/>
      <c r="W604" s="130"/>
      <c r="X604" s="130"/>
      <c r="Y604" s="130"/>
      <c r="Z604" s="130"/>
    </row>
    <row r="605" spans="1:26" ht="24.75" customHeight="1">
      <c r="A605" s="453"/>
      <c r="B605" s="130"/>
      <c r="C605" s="453"/>
      <c r="D605" s="55"/>
      <c r="E605" s="55"/>
      <c r="F605" s="55"/>
      <c r="G605" s="151"/>
      <c r="H605" s="91"/>
      <c r="I605" s="90"/>
      <c r="J605" s="91"/>
      <c r="K605" s="130"/>
      <c r="L605" s="130"/>
      <c r="M605" s="130"/>
      <c r="N605" s="130"/>
      <c r="O605" s="130"/>
      <c r="P605" s="130"/>
      <c r="Q605" s="130"/>
      <c r="R605" s="130"/>
      <c r="S605" s="130"/>
      <c r="T605" s="130"/>
      <c r="U605" s="130"/>
      <c r="V605" s="130"/>
      <c r="W605" s="130"/>
      <c r="X605" s="130"/>
      <c r="Y605" s="130"/>
      <c r="Z605" s="130"/>
    </row>
    <row r="606" spans="1:26" ht="24.75" customHeight="1">
      <c r="A606" s="453"/>
      <c r="B606" s="130"/>
      <c r="C606" s="453"/>
      <c r="D606" s="55"/>
      <c r="E606" s="55"/>
      <c r="F606" s="55"/>
      <c r="G606" s="151"/>
      <c r="H606" s="91"/>
      <c r="I606" s="90"/>
      <c r="J606" s="91"/>
      <c r="K606" s="130"/>
      <c r="L606" s="130"/>
      <c r="M606" s="130"/>
      <c r="N606" s="130"/>
      <c r="O606" s="130"/>
      <c r="P606" s="130"/>
      <c r="Q606" s="130"/>
      <c r="R606" s="130"/>
      <c r="S606" s="130"/>
      <c r="T606" s="130"/>
      <c r="U606" s="130"/>
      <c r="V606" s="130"/>
      <c r="W606" s="130"/>
      <c r="X606" s="130"/>
      <c r="Y606" s="130"/>
      <c r="Z606" s="130"/>
    </row>
    <row r="607" spans="1:26" ht="24.75" customHeight="1">
      <c r="A607" s="453"/>
      <c r="B607" s="130"/>
      <c r="C607" s="453"/>
      <c r="D607" s="55"/>
      <c r="E607" s="55"/>
      <c r="F607" s="55"/>
      <c r="G607" s="151"/>
      <c r="H607" s="91"/>
      <c r="I607" s="90"/>
      <c r="J607" s="91"/>
      <c r="K607" s="130"/>
      <c r="L607" s="130"/>
      <c r="M607" s="130"/>
      <c r="N607" s="130"/>
      <c r="O607" s="130"/>
      <c r="P607" s="130"/>
      <c r="Q607" s="130"/>
      <c r="R607" s="130"/>
      <c r="S607" s="130"/>
      <c r="T607" s="130"/>
      <c r="U607" s="130"/>
      <c r="V607" s="130"/>
      <c r="W607" s="130"/>
      <c r="X607" s="130"/>
      <c r="Y607" s="130"/>
      <c r="Z607" s="130"/>
    </row>
    <row r="608" spans="1:26" ht="24.75" customHeight="1">
      <c r="A608" s="453"/>
      <c r="B608" s="130"/>
      <c r="C608" s="453"/>
      <c r="D608" s="55"/>
      <c r="E608" s="55"/>
      <c r="F608" s="55"/>
      <c r="G608" s="151"/>
      <c r="H608" s="91"/>
      <c r="I608" s="90"/>
      <c r="J608" s="91"/>
      <c r="K608" s="130"/>
      <c r="L608" s="130"/>
      <c r="M608" s="130"/>
      <c r="N608" s="130"/>
      <c r="O608" s="130"/>
      <c r="P608" s="130"/>
      <c r="Q608" s="130"/>
      <c r="R608" s="130"/>
      <c r="S608" s="130"/>
      <c r="T608" s="130"/>
      <c r="U608" s="130"/>
      <c r="V608" s="130"/>
      <c r="W608" s="130"/>
      <c r="X608" s="130"/>
      <c r="Y608" s="130"/>
      <c r="Z608" s="130"/>
    </row>
    <row r="609" spans="1:26" ht="24.75" customHeight="1">
      <c r="A609" s="453"/>
      <c r="B609" s="130"/>
      <c r="C609" s="453"/>
      <c r="D609" s="55"/>
      <c r="E609" s="55"/>
      <c r="F609" s="55"/>
      <c r="G609" s="151"/>
      <c r="H609" s="91"/>
      <c r="I609" s="90"/>
      <c r="J609" s="91"/>
      <c r="K609" s="130"/>
      <c r="L609" s="130"/>
      <c r="M609" s="130"/>
      <c r="N609" s="130"/>
      <c r="O609" s="130"/>
      <c r="P609" s="130"/>
      <c r="Q609" s="130"/>
      <c r="R609" s="130"/>
      <c r="S609" s="130"/>
      <c r="T609" s="130"/>
      <c r="U609" s="130"/>
      <c r="V609" s="130"/>
      <c r="W609" s="130"/>
      <c r="X609" s="130"/>
      <c r="Y609" s="130"/>
      <c r="Z609" s="130"/>
    </row>
    <row r="610" spans="1:26" ht="24.75" customHeight="1">
      <c r="A610" s="453"/>
      <c r="B610" s="130"/>
      <c r="C610" s="453"/>
      <c r="D610" s="55"/>
      <c r="E610" s="55"/>
      <c r="F610" s="55"/>
      <c r="G610" s="151"/>
      <c r="H610" s="91"/>
      <c r="I610" s="90"/>
      <c r="J610" s="91"/>
      <c r="K610" s="130"/>
      <c r="L610" s="130"/>
      <c r="M610" s="130"/>
      <c r="N610" s="130"/>
      <c r="O610" s="130"/>
      <c r="P610" s="130"/>
      <c r="Q610" s="130"/>
      <c r="R610" s="130"/>
      <c r="S610" s="130"/>
      <c r="T610" s="130"/>
      <c r="U610" s="130"/>
      <c r="V610" s="130"/>
      <c r="W610" s="130"/>
      <c r="X610" s="130"/>
      <c r="Y610" s="130"/>
      <c r="Z610" s="130"/>
    </row>
    <row r="611" spans="1:26" ht="24.75" customHeight="1">
      <c r="A611" s="453"/>
      <c r="B611" s="130"/>
      <c r="C611" s="453"/>
      <c r="D611" s="55"/>
      <c r="E611" s="55"/>
      <c r="F611" s="55"/>
      <c r="G611" s="151"/>
      <c r="H611" s="91"/>
      <c r="I611" s="90"/>
      <c r="J611" s="91"/>
      <c r="K611" s="130"/>
      <c r="L611" s="130"/>
      <c r="M611" s="130"/>
      <c r="N611" s="130"/>
      <c r="O611" s="130"/>
      <c r="P611" s="130"/>
      <c r="Q611" s="130"/>
      <c r="R611" s="130"/>
      <c r="S611" s="130"/>
      <c r="T611" s="130"/>
      <c r="U611" s="130"/>
      <c r="V611" s="130"/>
      <c r="W611" s="130"/>
      <c r="X611" s="130"/>
      <c r="Y611" s="130"/>
      <c r="Z611" s="130"/>
    </row>
    <row r="612" spans="1:26" ht="24.75" customHeight="1">
      <c r="A612" s="453"/>
      <c r="B612" s="130"/>
      <c r="C612" s="453"/>
      <c r="D612" s="55"/>
      <c r="E612" s="55"/>
      <c r="F612" s="55"/>
      <c r="G612" s="151"/>
      <c r="H612" s="91"/>
      <c r="I612" s="90"/>
      <c r="J612" s="91"/>
      <c r="K612" s="130"/>
      <c r="L612" s="130"/>
      <c r="M612" s="130"/>
      <c r="N612" s="130"/>
      <c r="O612" s="130"/>
      <c r="P612" s="130"/>
      <c r="Q612" s="130"/>
      <c r="R612" s="130"/>
      <c r="S612" s="130"/>
      <c r="T612" s="130"/>
      <c r="U612" s="130"/>
      <c r="V612" s="130"/>
      <c r="W612" s="130"/>
      <c r="X612" s="130"/>
      <c r="Y612" s="130"/>
      <c r="Z612" s="130"/>
    </row>
    <row r="613" spans="1:26" ht="24.75" customHeight="1">
      <c r="A613" s="453"/>
      <c r="B613" s="130"/>
      <c r="C613" s="453"/>
      <c r="D613" s="55"/>
      <c r="E613" s="55"/>
      <c r="F613" s="55"/>
      <c r="G613" s="151"/>
      <c r="H613" s="91"/>
      <c r="I613" s="90"/>
      <c r="J613" s="91"/>
      <c r="K613" s="130"/>
      <c r="L613" s="130"/>
      <c r="M613" s="130"/>
      <c r="N613" s="130"/>
      <c r="O613" s="130"/>
      <c r="P613" s="130"/>
      <c r="Q613" s="130"/>
      <c r="R613" s="130"/>
      <c r="S613" s="130"/>
      <c r="T613" s="130"/>
      <c r="U613" s="130"/>
      <c r="V613" s="130"/>
      <c r="W613" s="130"/>
      <c r="X613" s="130"/>
      <c r="Y613" s="130"/>
      <c r="Z613" s="130"/>
    </row>
    <row r="614" spans="1:26" ht="24.75" customHeight="1">
      <c r="A614" s="453"/>
      <c r="B614" s="130"/>
      <c r="C614" s="453"/>
      <c r="D614" s="55"/>
      <c r="E614" s="55"/>
      <c r="F614" s="55"/>
      <c r="G614" s="151"/>
      <c r="H614" s="91"/>
      <c r="I614" s="90"/>
      <c r="J614" s="91"/>
      <c r="K614" s="130"/>
      <c r="L614" s="130"/>
      <c r="M614" s="130"/>
      <c r="N614" s="130"/>
      <c r="O614" s="130"/>
      <c r="P614" s="130"/>
      <c r="Q614" s="130"/>
      <c r="R614" s="130"/>
      <c r="S614" s="130"/>
      <c r="T614" s="130"/>
      <c r="U614" s="130"/>
      <c r="V614" s="130"/>
      <c r="W614" s="130"/>
      <c r="X614" s="130"/>
      <c r="Y614" s="130"/>
      <c r="Z614" s="130"/>
    </row>
    <row r="615" spans="1:26" ht="24.75" customHeight="1">
      <c r="A615" s="453"/>
      <c r="B615" s="130"/>
      <c r="C615" s="453"/>
      <c r="D615" s="55"/>
      <c r="E615" s="55"/>
      <c r="F615" s="55"/>
      <c r="G615" s="151"/>
      <c r="H615" s="91"/>
      <c r="I615" s="90"/>
      <c r="J615" s="91"/>
      <c r="K615" s="130"/>
      <c r="L615" s="130"/>
      <c r="M615" s="130"/>
      <c r="N615" s="130"/>
      <c r="O615" s="130"/>
      <c r="P615" s="130"/>
      <c r="Q615" s="130"/>
      <c r="R615" s="130"/>
      <c r="S615" s="130"/>
      <c r="T615" s="130"/>
      <c r="U615" s="130"/>
      <c r="V615" s="130"/>
      <c r="W615" s="130"/>
      <c r="X615" s="130"/>
      <c r="Y615" s="130"/>
      <c r="Z615" s="130"/>
    </row>
    <row r="616" spans="1:26" ht="24.75" customHeight="1">
      <c r="A616" s="453"/>
      <c r="B616" s="130"/>
      <c r="C616" s="453"/>
      <c r="D616" s="55"/>
      <c r="E616" s="55"/>
      <c r="F616" s="55"/>
      <c r="G616" s="151"/>
      <c r="H616" s="91"/>
      <c r="I616" s="90"/>
      <c r="J616" s="91"/>
      <c r="K616" s="130"/>
      <c r="L616" s="130"/>
      <c r="M616" s="130"/>
      <c r="N616" s="130"/>
      <c r="O616" s="130"/>
      <c r="P616" s="130"/>
      <c r="Q616" s="130"/>
      <c r="R616" s="130"/>
      <c r="S616" s="130"/>
      <c r="T616" s="130"/>
      <c r="U616" s="130"/>
      <c r="V616" s="130"/>
      <c r="W616" s="130"/>
      <c r="X616" s="130"/>
      <c r="Y616" s="130"/>
      <c r="Z616" s="130"/>
    </row>
    <row r="617" spans="1:26" ht="24.75" customHeight="1">
      <c r="A617" s="453"/>
      <c r="B617" s="130"/>
      <c r="C617" s="453"/>
      <c r="D617" s="55"/>
      <c r="E617" s="55"/>
      <c r="F617" s="55"/>
      <c r="G617" s="151"/>
      <c r="H617" s="91"/>
      <c r="I617" s="90"/>
      <c r="J617" s="91"/>
      <c r="K617" s="130"/>
      <c r="L617" s="130"/>
      <c r="M617" s="130"/>
      <c r="N617" s="130"/>
      <c r="O617" s="130"/>
      <c r="P617" s="130"/>
      <c r="Q617" s="130"/>
      <c r="R617" s="130"/>
      <c r="S617" s="130"/>
      <c r="T617" s="130"/>
      <c r="U617" s="130"/>
      <c r="V617" s="130"/>
      <c r="W617" s="130"/>
      <c r="X617" s="130"/>
      <c r="Y617" s="130"/>
      <c r="Z617" s="130"/>
    </row>
    <row r="618" spans="1:26" ht="24.75" customHeight="1">
      <c r="A618" s="453"/>
      <c r="B618" s="130"/>
      <c r="C618" s="453"/>
      <c r="D618" s="55"/>
      <c r="E618" s="55"/>
      <c r="F618" s="55"/>
      <c r="G618" s="151"/>
      <c r="H618" s="91"/>
      <c r="I618" s="90"/>
      <c r="J618" s="91"/>
      <c r="K618" s="130"/>
      <c r="L618" s="130"/>
      <c r="M618" s="130"/>
      <c r="N618" s="130"/>
      <c r="O618" s="130"/>
      <c r="P618" s="130"/>
      <c r="Q618" s="130"/>
      <c r="R618" s="130"/>
      <c r="S618" s="130"/>
      <c r="T618" s="130"/>
      <c r="U618" s="130"/>
      <c r="V618" s="130"/>
      <c r="W618" s="130"/>
      <c r="X618" s="130"/>
      <c r="Y618" s="130"/>
      <c r="Z618" s="130"/>
    </row>
    <row r="619" spans="1:26" ht="24.75" customHeight="1">
      <c r="A619" s="453"/>
      <c r="B619" s="130"/>
      <c r="C619" s="453"/>
      <c r="D619" s="55"/>
      <c r="E619" s="55"/>
      <c r="F619" s="55"/>
      <c r="G619" s="151"/>
      <c r="H619" s="91"/>
      <c r="I619" s="90"/>
      <c r="J619" s="91"/>
      <c r="K619" s="130"/>
      <c r="L619" s="130"/>
      <c r="M619" s="130"/>
      <c r="N619" s="130"/>
      <c r="O619" s="130"/>
      <c r="P619" s="130"/>
      <c r="Q619" s="130"/>
      <c r="R619" s="130"/>
      <c r="S619" s="130"/>
      <c r="T619" s="130"/>
      <c r="U619" s="130"/>
      <c r="V619" s="130"/>
      <c r="W619" s="130"/>
      <c r="X619" s="130"/>
      <c r="Y619" s="130"/>
      <c r="Z619" s="130"/>
    </row>
    <row r="620" spans="1:26" ht="24.75" customHeight="1">
      <c r="A620" s="453"/>
      <c r="B620" s="130"/>
      <c r="C620" s="453"/>
      <c r="D620" s="55"/>
      <c r="E620" s="55"/>
      <c r="F620" s="55"/>
      <c r="G620" s="151"/>
      <c r="H620" s="91"/>
      <c r="I620" s="90"/>
      <c r="J620" s="91"/>
      <c r="K620" s="130"/>
      <c r="L620" s="130"/>
      <c r="M620" s="130"/>
      <c r="N620" s="130"/>
      <c r="O620" s="130"/>
      <c r="P620" s="130"/>
      <c r="Q620" s="130"/>
      <c r="R620" s="130"/>
      <c r="S620" s="130"/>
      <c r="T620" s="130"/>
      <c r="U620" s="130"/>
      <c r="V620" s="130"/>
      <c r="W620" s="130"/>
      <c r="X620" s="130"/>
      <c r="Y620" s="130"/>
      <c r="Z620" s="130"/>
    </row>
    <row r="621" spans="1:26" ht="24.75" customHeight="1">
      <c r="A621" s="453"/>
      <c r="B621" s="130"/>
      <c r="C621" s="453"/>
      <c r="D621" s="55"/>
      <c r="E621" s="55"/>
      <c r="F621" s="55"/>
      <c r="G621" s="151"/>
      <c r="H621" s="91"/>
      <c r="I621" s="90"/>
      <c r="J621" s="91"/>
      <c r="K621" s="130"/>
      <c r="L621" s="130"/>
      <c r="M621" s="130"/>
      <c r="N621" s="130"/>
      <c r="O621" s="130"/>
      <c r="P621" s="130"/>
      <c r="Q621" s="130"/>
      <c r="R621" s="130"/>
      <c r="S621" s="130"/>
      <c r="T621" s="130"/>
      <c r="U621" s="130"/>
      <c r="V621" s="130"/>
      <c r="W621" s="130"/>
      <c r="X621" s="130"/>
      <c r="Y621" s="130"/>
      <c r="Z621" s="130"/>
    </row>
    <row r="622" spans="1:26" ht="24.75" customHeight="1">
      <c r="A622" s="453"/>
      <c r="B622" s="130"/>
      <c r="C622" s="453"/>
      <c r="D622" s="55"/>
      <c r="E622" s="55"/>
      <c r="F622" s="55"/>
      <c r="G622" s="151"/>
      <c r="H622" s="91"/>
      <c r="I622" s="90"/>
      <c r="J622" s="91"/>
      <c r="K622" s="130"/>
      <c r="L622" s="130"/>
      <c r="M622" s="130"/>
      <c r="N622" s="130"/>
      <c r="O622" s="130"/>
      <c r="P622" s="130"/>
      <c r="Q622" s="130"/>
      <c r="R622" s="130"/>
      <c r="S622" s="130"/>
      <c r="T622" s="130"/>
      <c r="U622" s="130"/>
      <c r="V622" s="130"/>
      <c r="W622" s="130"/>
      <c r="X622" s="130"/>
      <c r="Y622" s="130"/>
      <c r="Z622" s="130"/>
    </row>
    <row r="623" spans="1:26" ht="24.75" customHeight="1">
      <c r="A623" s="453"/>
      <c r="B623" s="130"/>
      <c r="C623" s="453"/>
      <c r="D623" s="55"/>
      <c r="E623" s="55"/>
      <c r="F623" s="55"/>
      <c r="G623" s="151"/>
      <c r="H623" s="91"/>
      <c r="I623" s="90"/>
      <c r="J623" s="91"/>
      <c r="K623" s="130"/>
      <c r="L623" s="130"/>
      <c r="M623" s="130"/>
      <c r="N623" s="130"/>
      <c r="O623" s="130"/>
      <c r="P623" s="130"/>
      <c r="Q623" s="130"/>
      <c r="R623" s="130"/>
      <c r="S623" s="130"/>
      <c r="T623" s="130"/>
      <c r="U623" s="130"/>
      <c r="V623" s="130"/>
      <c r="W623" s="130"/>
      <c r="X623" s="130"/>
      <c r="Y623" s="130"/>
      <c r="Z623" s="130"/>
    </row>
    <row r="624" spans="1:26" ht="24.75" customHeight="1">
      <c r="A624" s="453"/>
      <c r="B624" s="130"/>
      <c r="C624" s="453"/>
      <c r="D624" s="55"/>
      <c r="E624" s="55"/>
      <c r="F624" s="55"/>
      <c r="G624" s="151"/>
      <c r="H624" s="91"/>
      <c r="I624" s="90"/>
      <c r="J624" s="91"/>
      <c r="K624" s="130"/>
      <c r="L624" s="130"/>
      <c r="M624" s="130"/>
      <c r="N624" s="130"/>
      <c r="O624" s="130"/>
      <c r="P624" s="130"/>
      <c r="Q624" s="130"/>
      <c r="R624" s="130"/>
      <c r="S624" s="130"/>
      <c r="T624" s="130"/>
      <c r="U624" s="130"/>
      <c r="V624" s="130"/>
      <c r="W624" s="130"/>
      <c r="X624" s="130"/>
      <c r="Y624" s="130"/>
      <c r="Z624" s="130"/>
    </row>
    <row r="625" spans="1:26" ht="24.75" customHeight="1">
      <c r="A625" s="453"/>
      <c r="B625" s="130"/>
      <c r="C625" s="453"/>
      <c r="D625" s="55"/>
      <c r="E625" s="55"/>
      <c r="F625" s="55"/>
      <c r="G625" s="151"/>
      <c r="H625" s="91"/>
      <c r="I625" s="90"/>
      <c r="J625" s="91"/>
      <c r="K625" s="130"/>
      <c r="L625" s="130"/>
      <c r="M625" s="130"/>
      <c r="N625" s="130"/>
      <c r="O625" s="130"/>
      <c r="P625" s="130"/>
      <c r="Q625" s="130"/>
      <c r="R625" s="130"/>
      <c r="S625" s="130"/>
      <c r="T625" s="130"/>
      <c r="U625" s="130"/>
      <c r="V625" s="130"/>
      <c r="W625" s="130"/>
      <c r="X625" s="130"/>
      <c r="Y625" s="130"/>
      <c r="Z625" s="130"/>
    </row>
    <row r="626" spans="1:26" ht="24.75" customHeight="1">
      <c r="A626" s="453"/>
      <c r="B626" s="130"/>
      <c r="C626" s="453"/>
      <c r="D626" s="55"/>
      <c r="E626" s="55"/>
      <c r="F626" s="55"/>
      <c r="G626" s="151"/>
      <c r="H626" s="91"/>
      <c r="I626" s="90"/>
      <c r="J626" s="91"/>
      <c r="K626" s="130"/>
      <c r="L626" s="130"/>
      <c r="M626" s="130"/>
      <c r="N626" s="130"/>
      <c r="O626" s="130"/>
      <c r="P626" s="130"/>
      <c r="Q626" s="130"/>
      <c r="R626" s="130"/>
      <c r="S626" s="130"/>
      <c r="T626" s="130"/>
      <c r="U626" s="130"/>
      <c r="V626" s="130"/>
      <c r="W626" s="130"/>
      <c r="X626" s="130"/>
      <c r="Y626" s="130"/>
      <c r="Z626" s="130"/>
    </row>
    <row r="627" spans="1:26" ht="24.75" customHeight="1">
      <c r="A627" s="453"/>
      <c r="B627" s="130"/>
      <c r="C627" s="453"/>
      <c r="D627" s="55"/>
      <c r="E627" s="55"/>
      <c r="F627" s="55"/>
      <c r="G627" s="151"/>
      <c r="H627" s="91"/>
      <c r="I627" s="90"/>
      <c r="J627" s="91"/>
      <c r="K627" s="130"/>
      <c r="L627" s="130"/>
      <c r="M627" s="130"/>
      <c r="N627" s="130"/>
      <c r="O627" s="130"/>
      <c r="P627" s="130"/>
      <c r="Q627" s="130"/>
      <c r="R627" s="130"/>
      <c r="S627" s="130"/>
      <c r="T627" s="130"/>
      <c r="U627" s="130"/>
      <c r="V627" s="130"/>
      <c r="W627" s="130"/>
      <c r="X627" s="130"/>
      <c r="Y627" s="130"/>
      <c r="Z627" s="130"/>
    </row>
    <row r="628" spans="1:26" ht="24.75" customHeight="1">
      <c r="A628" s="453"/>
      <c r="B628" s="130"/>
      <c r="C628" s="453"/>
      <c r="D628" s="55"/>
      <c r="E628" s="55"/>
      <c r="F628" s="55"/>
      <c r="G628" s="151"/>
      <c r="H628" s="91"/>
      <c r="I628" s="90"/>
      <c r="J628" s="91"/>
      <c r="K628" s="130"/>
      <c r="L628" s="130"/>
      <c r="M628" s="130"/>
      <c r="N628" s="130"/>
      <c r="O628" s="130"/>
      <c r="P628" s="130"/>
      <c r="Q628" s="130"/>
      <c r="R628" s="130"/>
      <c r="S628" s="130"/>
      <c r="T628" s="130"/>
      <c r="U628" s="130"/>
      <c r="V628" s="130"/>
      <c r="W628" s="130"/>
      <c r="X628" s="130"/>
      <c r="Y628" s="130"/>
      <c r="Z628" s="130"/>
    </row>
    <row r="629" spans="1:26" ht="24.75" customHeight="1">
      <c r="A629" s="453"/>
      <c r="B629" s="130"/>
      <c r="C629" s="453"/>
      <c r="D629" s="55"/>
      <c r="E629" s="55"/>
      <c r="F629" s="55"/>
      <c r="G629" s="151"/>
      <c r="H629" s="91"/>
      <c r="I629" s="90"/>
      <c r="J629" s="91"/>
      <c r="K629" s="130"/>
      <c r="L629" s="130"/>
      <c r="M629" s="130"/>
      <c r="N629" s="130"/>
      <c r="O629" s="130"/>
      <c r="P629" s="130"/>
      <c r="Q629" s="130"/>
      <c r="R629" s="130"/>
      <c r="S629" s="130"/>
      <c r="T629" s="130"/>
      <c r="U629" s="130"/>
      <c r="V629" s="130"/>
      <c r="W629" s="130"/>
      <c r="X629" s="130"/>
      <c r="Y629" s="130"/>
      <c r="Z629" s="130"/>
    </row>
    <row r="630" spans="1:26" ht="24.75" customHeight="1">
      <c r="A630" s="453"/>
      <c r="B630" s="130"/>
      <c r="C630" s="453"/>
      <c r="D630" s="55"/>
      <c r="E630" s="55"/>
      <c r="F630" s="55"/>
      <c r="G630" s="151"/>
      <c r="H630" s="91"/>
      <c r="I630" s="90"/>
      <c r="J630" s="91"/>
      <c r="K630" s="130"/>
      <c r="L630" s="130"/>
      <c r="M630" s="130"/>
      <c r="N630" s="130"/>
      <c r="O630" s="130"/>
      <c r="P630" s="130"/>
      <c r="Q630" s="130"/>
      <c r="R630" s="130"/>
      <c r="S630" s="130"/>
      <c r="T630" s="130"/>
      <c r="U630" s="130"/>
      <c r="V630" s="130"/>
      <c r="W630" s="130"/>
      <c r="X630" s="130"/>
      <c r="Y630" s="130"/>
      <c r="Z630" s="130"/>
    </row>
    <row r="631" spans="1:26" ht="24.75" customHeight="1">
      <c r="A631" s="453"/>
      <c r="B631" s="130"/>
      <c r="C631" s="453"/>
      <c r="D631" s="55"/>
      <c r="E631" s="55"/>
      <c r="F631" s="55"/>
      <c r="G631" s="151"/>
      <c r="H631" s="91"/>
      <c r="I631" s="90"/>
      <c r="J631" s="91"/>
      <c r="K631" s="130"/>
      <c r="L631" s="130"/>
      <c r="M631" s="130"/>
      <c r="N631" s="130"/>
      <c r="O631" s="130"/>
      <c r="P631" s="130"/>
      <c r="Q631" s="130"/>
      <c r="R631" s="130"/>
      <c r="S631" s="130"/>
      <c r="T631" s="130"/>
      <c r="U631" s="130"/>
      <c r="V631" s="130"/>
      <c r="W631" s="130"/>
      <c r="X631" s="130"/>
      <c r="Y631" s="130"/>
      <c r="Z631" s="130"/>
    </row>
    <row r="632" spans="1:26" ht="24.75" customHeight="1">
      <c r="A632" s="453"/>
      <c r="B632" s="130"/>
      <c r="C632" s="453"/>
      <c r="D632" s="55"/>
      <c r="E632" s="55"/>
      <c r="F632" s="55"/>
      <c r="G632" s="151"/>
      <c r="H632" s="91"/>
      <c r="I632" s="90"/>
      <c r="J632" s="91"/>
      <c r="K632" s="130"/>
      <c r="L632" s="130"/>
      <c r="M632" s="130"/>
      <c r="N632" s="130"/>
      <c r="O632" s="130"/>
      <c r="P632" s="130"/>
      <c r="Q632" s="130"/>
      <c r="R632" s="130"/>
      <c r="S632" s="130"/>
      <c r="T632" s="130"/>
      <c r="U632" s="130"/>
      <c r="V632" s="130"/>
      <c r="W632" s="130"/>
      <c r="X632" s="130"/>
      <c r="Y632" s="130"/>
      <c r="Z632" s="130"/>
    </row>
    <row r="633" spans="1:26" ht="24.75" customHeight="1">
      <c r="A633" s="453"/>
      <c r="B633" s="130"/>
      <c r="C633" s="453"/>
      <c r="D633" s="55"/>
      <c r="E633" s="55"/>
      <c r="F633" s="55"/>
      <c r="G633" s="151"/>
      <c r="H633" s="91"/>
      <c r="I633" s="90"/>
      <c r="J633" s="91"/>
      <c r="K633" s="130"/>
      <c r="L633" s="130"/>
      <c r="M633" s="130"/>
      <c r="N633" s="130"/>
      <c r="O633" s="130"/>
      <c r="P633" s="130"/>
      <c r="Q633" s="130"/>
      <c r="R633" s="130"/>
      <c r="S633" s="130"/>
      <c r="T633" s="130"/>
      <c r="U633" s="130"/>
      <c r="V633" s="130"/>
      <c r="W633" s="130"/>
      <c r="X633" s="130"/>
      <c r="Y633" s="130"/>
      <c r="Z633" s="130"/>
    </row>
    <row r="634" spans="1:26" ht="24.75" customHeight="1">
      <c r="A634" s="453"/>
      <c r="B634" s="130"/>
      <c r="C634" s="453"/>
      <c r="D634" s="55"/>
      <c r="E634" s="55"/>
      <c r="F634" s="55"/>
      <c r="G634" s="151"/>
      <c r="H634" s="91"/>
      <c r="I634" s="90"/>
      <c r="J634" s="91"/>
      <c r="K634" s="130"/>
      <c r="L634" s="130"/>
      <c r="M634" s="130"/>
      <c r="N634" s="130"/>
      <c r="O634" s="130"/>
      <c r="P634" s="130"/>
      <c r="Q634" s="130"/>
      <c r="R634" s="130"/>
      <c r="S634" s="130"/>
      <c r="T634" s="130"/>
      <c r="U634" s="130"/>
      <c r="V634" s="130"/>
      <c r="W634" s="130"/>
      <c r="X634" s="130"/>
      <c r="Y634" s="130"/>
      <c r="Z634" s="130"/>
    </row>
    <row r="635" spans="1:26" ht="24.75" customHeight="1">
      <c r="A635" s="453"/>
      <c r="B635" s="130"/>
      <c r="C635" s="453"/>
      <c r="D635" s="55"/>
      <c r="E635" s="55"/>
      <c r="F635" s="55"/>
      <c r="G635" s="151"/>
      <c r="H635" s="91"/>
      <c r="I635" s="90"/>
      <c r="J635" s="91"/>
      <c r="K635" s="130"/>
      <c r="L635" s="130"/>
      <c r="M635" s="130"/>
      <c r="N635" s="130"/>
      <c r="O635" s="130"/>
      <c r="P635" s="130"/>
      <c r="Q635" s="130"/>
      <c r="R635" s="130"/>
      <c r="S635" s="130"/>
      <c r="T635" s="130"/>
      <c r="U635" s="130"/>
      <c r="V635" s="130"/>
      <c r="W635" s="130"/>
      <c r="X635" s="130"/>
      <c r="Y635" s="130"/>
      <c r="Z635" s="130"/>
    </row>
    <row r="636" spans="1:26" ht="24.75" customHeight="1">
      <c r="A636" s="453"/>
      <c r="B636" s="130"/>
      <c r="C636" s="453"/>
      <c r="D636" s="55"/>
      <c r="E636" s="55"/>
      <c r="F636" s="55"/>
      <c r="G636" s="151"/>
      <c r="H636" s="91"/>
      <c r="I636" s="90"/>
      <c r="J636" s="91"/>
      <c r="K636" s="130"/>
      <c r="L636" s="130"/>
      <c r="M636" s="130"/>
      <c r="N636" s="130"/>
      <c r="O636" s="130"/>
      <c r="P636" s="130"/>
      <c r="Q636" s="130"/>
      <c r="R636" s="130"/>
      <c r="S636" s="130"/>
      <c r="T636" s="130"/>
      <c r="U636" s="130"/>
      <c r="V636" s="130"/>
      <c r="W636" s="130"/>
      <c r="X636" s="130"/>
      <c r="Y636" s="130"/>
      <c r="Z636" s="130"/>
    </row>
    <row r="637" spans="1:26" ht="24.75" customHeight="1">
      <c r="A637" s="453"/>
      <c r="B637" s="130"/>
      <c r="C637" s="453"/>
      <c r="D637" s="55"/>
      <c r="E637" s="55"/>
      <c r="F637" s="55"/>
      <c r="G637" s="151"/>
      <c r="H637" s="91"/>
      <c r="I637" s="90"/>
      <c r="J637" s="91"/>
      <c r="K637" s="130"/>
      <c r="L637" s="130"/>
      <c r="M637" s="130"/>
      <c r="N637" s="130"/>
      <c r="O637" s="130"/>
      <c r="P637" s="130"/>
      <c r="Q637" s="130"/>
      <c r="R637" s="130"/>
      <c r="S637" s="130"/>
      <c r="T637" s="130"/>
      <c r="U637" s="130"/>
      <c r="V637" s="130"/>
      <c r="W637" s="130"/>
      <c r="X637" s="130"/>
      <c r="Y637" s="130"/>
      <c r="Z637" s="130"/>
    </row>
    <row r="638" spans="1:26" ht="24.75" customHeight="1">
      <c r="A638" s="453"/>
      <c r="B638" s="130"/>
      <c r="C638" s="453"/>
      <c r="D638" s="55"/>
      <c r="E638" s="55"/>
      <c r="F638" s="55"/>
      <c r="G638" s="151"/>
      <c r="H638" s="91"/>
      <c r="I638" s="90"/>
      <c r="J638" s="91"/>
      <c r="K638" s="130"/>
      <c r="L638" s="130"/>
      <c r="M638" s="130"/>
      <c r="N638" s="130"/>
      <c r="O638" s="130"/>
      <c r="P638" s="130"/>
      <c r="Q638" s="130"/>
      <c r="R638" s="130"/>
      <c r="S638" s="130"/>
      <c r="T638" s="130"/>
      <c r="U638" s="130"/>
      <c r="V638" s="130"/>
      <c r="W638" s="130"/>
      <c r="X638" s="130"/>
      <c r="Y638" s="130"/>
      <c r="Z638" s="130"/>
    </row>
    <row r="639" spans="1:26" ht="24.75" customHeight="1">
      <c r="A639" s="453"/>
      <c r="B639" s="130"/>
      <c r="C639" s="453"/>
      <c r="D639" s="55"/>
      <c r="E639" s="55"/>
      <c r="F639" s="55"/>
      <c r="G639" s="151"/>
      <c r="H639" s="91"/>
      <c r="I639" s="90"/>
      <c r="J639" s="91"/>
      <c r="K639" s="130"/>
      <c r="L639" s="130"/>
      <c r="M639" s="130"/>
      <c r="N639" s="130"/>
      <c r="O639" s="130"/>
      <c r="P639" s="130"/>
      <c r="Q639" s="130"/>
      <c r="R639" s="130"/>
      <c r="S639" s="130"/>
      <c r="T639" s="130"/>
      <c r="U639" s="130"/>
      <c r="V639" s="130"/>
      <c r="W639" s="130"/>
      <c r="X639" s="130"/>
      <c r="Y639" s="130"/>
      <c r="Z639" s="130"/>
    </row>
    <row r="640" spans="1:26" ht="24.75" customHeight="1">
      <c r="A640" s="453"/>
      <c r="B640" s="130"/>
      <c r="C640" s="453"/>
      <c r="D640" s="55"/>
      <c r="E640" s="55"/>
      <c r="F640" s="55"/>
      <c r="G640" s="151"/>
      <c r="H640" s="91"/>
      <c r="I640" s="90"/>
      <c r="J640" s="91"/>
      <c r="K640" s="130"/>
      <c r="L640" s="130"/>
      <c r="M640" s="130"/>
      <c r="N640" s="130"/>
      <c r="O640" s="130"/>
      <c r="P640" s="130"/>
      <c r="Q640" s="130"/>
      <c r="R640" s="130"/>
      <c r="S640" s="130"/>
      <c r="T640" s="130"/>
      <c r="U640" s="130"/>
      <c r="V640" s="130"/>
      <c r="W640" s="130"/>
      <c r="X640" s="130"/>
      <c r="Y640" s="130"/>
      <c r="Z640" s="130"/>
    </row>
    <row r="641" spans="1:26" ht="24.75" customHeight="1">
      <c r="A641" s="453"/>
      <c r="B641" s="130"/>
      <c r="C641" s="453"/>
      <c r="D641" s="55"/>
      <c r="E641" s="55"/>
      <c r="F641" s="55"/>
      <c r="G641" s="151"/>
      <c r="H641" s="91"/>
      <c r="I641" s="90"/>
      <c r="J641" s="91"/>
      <c r="K641" s="130"/>
      <c r="L641" s="130"/>
      <c r="M641" s="130"/>
      <c r="N641" s="130"/>
      <c r="O641" s="130"/>
      <c r="P641" s="130"/>
      <c r="Q641" s="130"/>
      <c r="R641" s="130"/>
      <c r="S641" s="130"/>
      <c r="T641" s="130"/>
      <c r="U641" s="130"/>
      <c r="V641" s="130"/>
      <c r="W641" s="130"/>
      <c r="X641" s="130"/>
      <c r="Y641" s="130"/>
      <c r="Z641" s="130"/>
    </row>
    <row r="642" spans="1:26" ht="24.75" customHeight="1">
      <c r="A642" s="453"/>
      <c r="B642" s="130"/>
      <c r="C642" s="453"/>
      <c r="D642" s="55"/>
      <c r="E642" s="55"/>
      <c r="F642" s="55"/>
      <c r="G642" s="151"/>
      <c r="H642" s="91"/>
      <c r="I642" s="90"/>
      <c r="J642" s="91"/>
      <c r="K642" s="130"/>
      <c r="L642" s="130"/>
      <c r="M642" s="130"/>
      <c r="N642" s="130"/>
      <c r="O642" s="130"/>
      <c r="P642" s="130"/>
      <c r="Q642" s="130"/>
      <c r="R642" s="130"/>
      <c r="S642" s="130"/>
      <c r="T642" s="130"/>
      <c r="U642" s="130"/>
      <c r="V642" s="130"/>
      <c r="W642" s="130"/>
      <c r="X642" s="130"/>
      <c r="Y642" s="130"/>
      <c r="Z642" s="130"/>
    </row>
    <row r="643" spans="1:26" ht="24.75" customHeight="1">
      <c r="A643" s="453"/>
      <c r="B643" s="130"/>
      <c r="C643" s="453"/>
      <c r="D643" s="55"/>
      <c r="E643" s="55"/>
      <c r="F643" s="55"/>
      <c r="G643" s="151"/>
      <c r="H643" s="91"/>
      <c r="I643" s="90"/>
      <c r="J643" s="91"/>
      <c r="K643" s="130"/>
      <c r="L643" s="130"/>
      <c r="M643" s="130"/>
      <c r="N643" s="130"/>
      <c r="O643" s="130"/>
      <c r="P643" s="130"/>
      <c r="Q643" s="130"/>
      <c r="R643" s="130"/>
      <c r="S643" s="130"/>
      <c r="T643" s="130"/>
      <c r="U643" s="130"/>
      <c r="V643" s="130"/>
      <c r="W643" s="130"/>
      <c r="X643" s="130"/>
      <c r="Y643" s="130"/>
      <c r="Z643" s="130"/>
    </row>
    <row r="644" spans="1:26" ht="24.75" customHeight="1">
      <c r="A644" s="453"/>
      <c r="B644" s="130"/>
      <c r="C644" s="453"/>
      <c r="D644" s="55"/>
      <c r="E644" s="55"/>
      <c r="F644" s="55"/>
      <c r="G644" s="151"/>
      <c r="H644" s="91"/>
      <c r="I644" s="90"/>
      <c r="J644" s="91"/>
      <c r="K644" s="130"/>
      <c r="L644" s="130"/>
      <c r="M644" s="130"/>
      <c r="N644" s="130"/>
      <c r="O644" s="130"/>
      <c r="P644" s="130"/>
      <c r="Q644" s="130"/>
      <c r="R644" s="130"/>
      <c r="S644" s="130"/>
      <c r="T644" s="130"/>
      <c r="U644" s="130"/>
      <c r="V644" s="130"/>
      <c r="W644" s="130"/>
      <c r="X644" s="130"/>
      <c r="Y644" s="130"/>
      <c r="Z644" s="130"/>
    </row>
    <row r="645" spans="1:26" ht="24.75" customHeight="1">
      <c r="A645" s="453"/>
      <c r="B645" s="130"/>
      <c r="C645" s="453"/>
      <c r="D645" s="55"/>
      <c r="E645" s="55"/>
      <c r="F645" s="55"/>
      <c r="G645" s="151"/>
      <c r="H645" s="91"/>
      <c r="I645" s="90"/>
      <c r="J645" s="91"/>
      <c r="K645" s="130"/>
      <c r="L645" s="130"/>
      <c r="M645" s="130"/>
      <c r="N645" s="130"/>
      <c r="O645" s="130"/>
      <c r="P645" s="130"/>
      <c r="Q645" s="130"/>
      <c r="R645" s="130"/>
      <c r="S645" s="130"/>
      <c r="T645" s="130"/>
      <c r="U645" s="130"/>
      <c r="V645" s="130"/>
      <c r="W645" s="130"/>
      <c r="X645" s="130"/>
      <c r="Y645" s="130"/>
      <c r="Z645" s="130"/>
    </row>
    <row r="646" spans="1:26" ht="24.75" customHeight="1">
      <c r="A646" s="453"/>
      <c r="B646" s="130"/>
      <c r="C646" s="453"/>
      <c r="D646" s="55"/>
      <c r="E646" s="55"/>
      <c r="F646" s="55"/>
      <c r="G646" s="151"/>
      <c r="H646" s="91"/>
      <c r="I646" s="90"/>
      <c r="J646" s="91"/>
      <c r="K646" s="130"/>
      <c r="L646" s="130"/>
      <c r="M646" s="130"/>
      <c r="N646" s="130"/>
      <c r="O646" s="130"/>
      <c r="P646" s="130"/>
      <c r="Q646" s="130"/>
      <c r="R646" s="130"/>
      <c r="S646" s="130"/>
      <c r="T646" s="130"/>
      <c r="U646" s="130"/>
      <c r="V646" s="130"/>
      <c r="W646" s="130"/>
      <c r="X646" s="130"/>
      <c r="Y646" s="130"/>
      <c r="Z646" s="130"/>
    </row>
    <row r="647" spans="1:26" ht="24.75" customHeight="1">
      <c r="A647" s="453"/>
      <c r="B647" s="130"/>
      <c r="C647" s="453"/>
      <c r="D647" s="55"/>
      <c r="E647" s="55"/>
      <c r="F647" s="55"/>
      <c r="G647" s="151"/>
      <c r="H647" s="91"/>
      <c r="I647" s="90"/>
      <c r="J647" s="91"/>
      <c r="K647" s="130"/>
      <c r="L647" s="130"/>
      <c r="M647" s="130"/>
      <c r="N647" s="130"/>
      <c r="O647" s="130"/>
      <c r="P647" s="130"/>
      <c r="Q647" s="130"/>
      <c r="R647" s="130"/>
      <c r="S647" s="130"/>
      <c r="T647" s="130"/>
      <c r="U647" s="130"/>
      <c r="V647" s="130"/>
      <c r="W647" s="130"/>
      <c r="X647" s="130"/>
      <c r="Y647" s="130"/>
      <c r="Z647" s="130"/>
    </row>
    <row r="648" spans="1:26" ht="24.75" customHeight="1">
      <c r="A648" s="453"/>
      <c r="B648" s="130"/>
      <c r="C648" s="453"/>
      <c r="D648" s="55"/>
      <c r="E648" s="55"/>
      <c r="F648" s="55"/>
      <c r="G648" s="151"/>
      <c r="H648" s="91"/>
      <c r="I648" s="90"/>
      <c r="J648" s="91"/>
      <c r="K648" s="130"/>
      <c r="L648" s="130"/>
      <c r="M648" s="130"/>
      <c r="N648" s="130"/>
      <c r="O648" s="130"/>
      <c r="P648" s="130"/>
      <c r="Q648" s="130"/>
      <c r="R648" s="130"/>
      <c r="S648" s="130"/>
      <c r="T648" s="130"/>
      <c r="U648" s="130"/>
      <c r="V648" s="130"/>
      <c r="W648" s="130"/>
      <c r="X648" s="130"/>
      <c r="Y648" s="130"/>
      <c r="Z648" s="130"/>
    </row>
    <row r="649" spans="1:26" ht="24.75" customHeight="1">
      <c r="A649" s="453"/>
      <c r="B649" s="130"/>
      <c r="C649" s="453"/>
      <c r="D649" s="55"/>
      <c r="E649" s="55"/>
      <c r="F649" s="55"/>
      <c r="G649" s="151"/>
      <c r="H649" s="91"/>
      <c r="I649" s="90"/>
      <c r="J649" s="91"/>
      <c r="K649" s="130"/>
      <c r="L649" s="130"/>
      <c r="M649" s="130"/>
      <c r="N649" s="130"/>
      <c r="O649" s="130"/>
      <c r="P649" s="130"/>
      <c r="Q649" s="130"/>
      <c r="R649" s="130"/>
      <c r="S649" s="130"/>
      <c r="T649" s="130"/>
      <c r="U649" s="130"/>
      <c r="V649" s="130"/>
      <c r="W649" s="130"/>
      <c r="X649" s="130"/>
      <c r="Y649" s="130"/>
      <c r="Z649" s="130"/>
    </row>
    <row r="650" spans="1:26" ht="24.75" customHeight="1">
      <c r="A650" s="453"/>
      <c r="B650" s="130"/>
      <c r="C650" s="453"/>
      <c r="D650" s="55"/>
      <c r="E650" s="55"/>
      <c r="F650" s="55"/>
      <c r="G650" s="151"/>
      <c r="H650" s="91"/>
      <c r="I650" s="90"/>
      <c r="J650" s="91"/>
      <c r="K650" s="130"/>
      <c r="L650" s="130"/>
      <c r="M650" s="130"/>
      <c r="N650" s="130"/>
      <c r="O650" s="130"/>
      <c r="P650" s="130"/>
      <c r="Q650" s="130"/>
      <c r="R650" s="130"/>
      <c r="S650" s="130"/>
      <c r="T650" s="130"/>
      <c r="U650" s="130"/>
      <c r="V650" s="130"/>
      <c r="W650" s="130"/>
      <c r="X650" s="130"/>
      <c r="Y650" s="130"/>
      <c r="Z650" s="130"/>
    </row>
    <row r="651" spans="1:26" ht="24.75" customHeight="1">
      <c r="A651" s="453"/>
      <c r="B651" s="130"/>
      <c r="C651" s="453"/>
      <c r="D651" s="55"/>
      <c r="E651" s="55"/>
      <c r="F651" s="55"/>
      <c r="G651" s="151"/>
      <c r="H651" s="91"/>
      <c r="I651" s="90"/>
      <c r="J651" s="91"/>
      <c r="K651" s="130"/>
      <c r="L651" s="130"/>
      <c r="M651" s="130"/>
      <c r="N651" s="130"/>
      <c r="O651" s="130"/>
      <c r="P651" s="130"/>
      <c r="Q651" s="130"/>
      <c r="R651" s="130"/>
      <c r="S651" s="130"/>
      <c r="T651" s="130"/>
      <c r="U651" s="130"/>
      <c r="V651" s="130"/>
      <c r="W651" s="130"/>
      <c r="X651" s="130"/>
      <c r="Y651" s="130"/>
      <c r="Z651" s="130"/>
    </row>
    <row r="652" spans="1:26" ht="24.75" customHeight="1">
      <c r="A652" s="453"/>
      <c r="B652" s="130"/>
      <c r="C652" s="453"/>
      <c r="D652" s="55"/>
      <c r="E652" s="55"/>
      <c r="F652" s="55"/>
      <c r="G652" s="151"/>
      <c r="H652" s="91"/>
      <c r="I652" s="90"/>
      <c r="J652" s="91"/>
      <c r="K652" s="130"/>
      <c r="L652" s="130"/>
      <c r="M652" s="130"/>
      <c r="N652" s="130"/>
      <c r="O652" s="130"/>
      <c r="P652" s="130"/>
      <c r="Q652" s="130"/>
      <c r="R652" s="130"/>
      <c r="S652" s="130"/>
      <c r="T652" s="130"/>
      <c r="U652" s="130"/>
      <c r="V652" s="130"/>
      <c r="W652" s="130"/>
      <c r="X652" s="130"/>
      <c r="Y652" s="130"/>
      <c r="Z652" s="130"/>
    </row>
    <row r="653" spans="1:26" ht="24.75" customHeight="1">
      <c r="A653" s="453"/>
      <c r="B653" s="130"/>
      <c r="C653" s="453"/>
      <c r="D653" s="55"/>
      <c r="E653" s="55"/>
      <c r="F653" s="55"/>
      <c r="G653" s="151"/>
      <c r="H653" s="91"/>
      <c r="I653" s="90"/>
      <c r="J653" s="91"/>
      <c r="K653" s="130"/>
      <c r="L653" s="130"/>
      <c r="M653" s="130"/>
      <c r="N653" s="130"/>
      <c r="O653" s="130"/>
      <c r="P653" s="130"/>
      <c r="Q653" s="130"/>
      <c r="R653" s="130"/>
      <c r="S653" s="130"/>
      <c r="T653" s="130"/>
      <c r="U653" s="130"/>
      <c r="V653" s="130"/>
      <c r="W653" s="130"/>
      <c r="X653" s="130"/>
      <c r="Y653" s="130"/>
      <c r="Z653" s="130"/>
    </row>
    <row r="654" spans="1:26" ht="24.75" customHeight="1">
      <c r="A654" s="453"/>
      <c r="B654" s="130"/>
      <c r="C654" s="453"/>
      <c r="D654" s="55"/>
      <c r="E654" s="55"/>
      <c r="F654" s="55"/>
      <c r="G654" s="151"/>
      <c r="H654" s="91"/>
      <c r="I654" s="90"/>
      <c r="J654" s="91"/>
      <c r="K654" s="130"/>
      <c r="L654" s="130"/>
      <c r="M654" s="130"/>
      <c r="N654" s="130"/>
      <c r="O654" s="130"/>
      <c r="P654" s="130"/>
      <c r="Q654" s="130"/>
      <c r="R654" s="130"/>
      <c r="S654" s="130"/>
      <c r="T654" s="130"/>
      <c r="U654" s="130"/>
      <c r="V654" s="130"/>
      <c r="W654" s="130"/>
      <c r="X654" s="130"/>
      <c r="Y654" s="130"/>
      <c r="Z654" s="130"/>
    </row>
    <row r="655" spans="1:26" ht="24.75" customHeight="1">
      <c r="A655" s="453"/>
      <c r="B655" s="130"/>
      <c r="C655" s="453"/>
      <c r="D655" s="55"/>
      <c r="E655" s="55"/>
      <c r="F655" s="55"/>
      <c r="G655" s="151"/>
      <c r="H655" s="91"/>
      <c r="I655" s="90"/>
      <c r="J655" s="91"/>
      <c r="K655" s="130"/>
      <c r="L655" s="130"/>
      <c r="M655" s="130"/>
      <c r="N655" s="130"/>
      <c r="O655" s="130"/>
      <c r="P655" s="130"/>
      <c r="Q655" s="130"/>
      <c r="R655" s="130"/>
      <c r="S655" s="130"/>
      <c r="T655" s="130"/>
      <c r="U655" s="130"/>
      <c r="V655" s="130"/>
      <c r="W655" s="130"/>
      <c r="X655" s="130"/>
      <c r="Y655" s="130"/>
      <c r="Z655" s="130"/>
    </row>
    <row r="656" spans="1:26" ht="24.75" customHeight="1">
      <c r="A656" s="453"/>
      <c r="B656" s="130"/>
      <c r="C656" s="453"/>
      <c r="D656" s="55"/>
      <c r="E656" s="55"/>
      <c r="F656" s="55"/>
      <c r="G656" s="151"/>
      <c r="H656" s="91"/>
      <c r="I656" s="90"/>
      <c r="J656" s="91"/>
      <c r="K656" s="130"/>
      <c r="L656" s="130"/>
      <c r="M656" s="130"/>
      <c r="N656" s="130"/>
      <c r="O656" s="130"/>
      <c r="P656" s="130"/>
      <c r="Q656" s="130"/>
      <c r="R656" s="130"/>
      <c r="S656" s="130"/>
      <c r="T656" s="130"/>
      <c r="U656" s="130"/>
      <c r="V656" s="130"/>
      <c r="W656" s="130"/>
      <c r="X656" s="130"/>
      <c r="Y656" s="130"/>
      <c r="Z656" s="130"/>
    </row>
    <row r="657" spans="1:26" ht="24.75" customHeight="1">
      <c r="A657" s="453"/>
      <c r="B657" s="130"/>
      <c r="C657" s="453"/>
      <c r="D657" s="55"/>
      <c r="E657" s="55"/>
      <c r="F657" s="55"/>
      <c r="G657" s="151"/>
      <c r="H657" s="91"/>
      <c r="I657" s="90"/>
      <c r="J657" s="91"/>
      <c r="K657" s="130"/>
      <c r="L657" s="130"/>
      <c r="M657" s="130"/>
      <c r="N657" s="130"/>
      <c r="O657" s="130"/>
      <c r="P657" s="130"/>
      <c r="Q657" s="130"/>
      <c r="R657" s="130"/>
      <c r="S657" s="130"/>
      <c r="T657" s="130"/>
      <c r="U657" s="130"/>
      <c r="V657" s="130"/>
      <c r="W657" s="130"/>
      <c r="X657" s="130"/>
      <c r="Y657" s="130"/>
      <c r="Z657" s="130"/>
    </row>
    <row r="658" spans="1:26" ht="24.75" customHeight="1">
      <c r="A658" s="453"/>
      <c r="B658" s="130"/>
      <c r="C658" s="453"/>
      <c r="D658" s="55"/>
      <c r="E658" s="55"/>
      <c r="F658" s="55"/>
      <c r="G658" s="151"/>
      <c r="H658" s="91"/>
      <c r="I658" s="90"/>
      <c r="J658" s="91"/>
      <c r="K658" s="130"/>
      <c r="L658" s="130"/>
      <c r="M658" s="130"/>
      <c r="N658" s="130"/>
      <c r="O658" s="130"/>
      <c r="P658" s="130"/>
      <c r="Q658" s="130"/>
      <c r="R658" s="130"/>
      <c r="S658" s="130"/>
      <c r="T658" s="130"/>
      <c r="U658" s="130"/>
      <c r="V658" s="130"/>
      <c r="W658" s="130"/>
      <c r="X658" s="130"/>
      <c r="Y658" s="130"/>
      <c r="Z658" s="130"/>
    </row>
    <row r="659" spans="1:26" ht="24.75" customHeight="1">
      <c r="A659" s="453"/>
      <c r="B659" s="130"/>
      <c r="C659" s="453"/>
      <c r="D659" s="55"/>
      <c r="E659" s="55"/>
      <c r="F659" s="55"/>
      <c r="G659" s="151"/>
      <c r="H659" s="91"/>
      <c r="I659" s="90"/>
      <c r="J659" s="91"/>
      <c r="K659" s="130"/>
      <c r="L659" s="130"/>
      <c r="M659" s="130"/>
      <c r="N659" s="130"/>
      <c r="O659" s="130"/>
      <c r="P659" s="130"/>
      <c r="Q659" s="130"/>
      <c r="R659" s="130"/>
      <c r="S659" s="130"/>
      <c r="T659" s="130"/>
      <c r="U659" s="130"/>
      <c r="V659" s="130"/>
      <c r="W659" s="130"/>
      <c r="X659" s="130"/>
      <c r="Y659" s="130"/>
      <c r="Z659" s="130"/>
    </row>
    <row r="660" spans="1:26" ht="24.75" customHeight="1">
      <c r="A660" s="453"/>
      <c r="B660" s="130"/>
      <c r="C660" s="453"/>
      <c r="D660" s="55"/>
      <c r="E660" s="55"/>
      <c r="F660" s="55"/>
      <c r="G660" s="151"/>
      <c r="H660" s="91"/>
      <c r="I660" s="90"/>
      <c r="J660" s="91"/>
      <c r="K660" s="130"/>
      <c r="L660" s="130"/>
      <c r="M660" s="130"/>
      <c r="N660" s="130"/>
      <c r="O660" s="130"/>
      <c r="P660" s="130"/>
      <c r="Q660" s="130"/>
      <c r="R660" s="130"/>
      <c r="S660" s="130"/>
      <c r="T660" s="130"/>
      <c r="U660" s="130"/>
      <c r="V660" s="130"/>
      <c r="W660" s="130"/>
      <c r="X660" s="130"/>
      <c r="Y660" s="130"/>
      <c r="Z660" s="130"/>
    </row>
    <row r="661" spans="1:26" ht="24.75" customHeight="1">
      <c r="A661" s="453"/>
      <c r="B661" s="130"/>
      <c r="C661" s="453"/>
      <c r="D661" s="55"/>
      <c r="E661" s="55"/>
      <c r="F661" s="55"/>
      <c r="G661" s="151"/>
      <c r="H661" s="91"/>
      <c r="I661" s="90"/>
      <c r="J661" s="91"/>
      <c r="K661" s="130"/>
      <c r="L661" s="130"/>
      <c r="M661" s="130"/>
      <c r="N661" s="130"/>
      <c r="O661" s="130"/>
      <c r="P661" s="130"/>
      <c r="Q661" s="130"/>
      <c r="R661" s="130"/>
      <c r="S661" s="130"/>
      <c r="T661" s="130"/>
      <c r="U661" s="130"/>
      <c r="V661" s="130"/>
      <c r="W661" s="130"/>
      <c r="X661" s="130"/>
      <c r="Y661" s="130"/>
      <c r="Z661" s="130"/>
    </row>
    <row r="662" spans="1:26" ht="24.75" customHeight="1">
      <c r="A662" s="453"/>
      <c r="B662" s="130"/>
      <c r="C662" s="453"/>
      <c r="D662" s="55"/>
      <c r="E662" s="55"/>
      <c r="F662" s="55"/>
      <c r="G662" s="151"/>
      <c r="H662" s="91"/>
      <c r="I662" s="90"/>
      <c r="J662" s="91"/>
      <c r="K662" s="130"/>
      <c r="L662" s="130"/>
      <c r="M662" s="130"/>
      <c r="N662" s="130"/>
      <c r="O662" s="130"/>
      <c r="P662" s="130"/>
      <c r="Q662" s="130"/>
      <c r="R662" s="130"/>
      <c r="S662" s="130"/>
      <c r="T662" s="130"/>
      <c r="U662" s="130"/>
      <c r="V662" s="130"/>
      <c r="W662" s="130"/>
      <c r="X662" s="130"/>
      <c r="Y662" s="130"/>
      <c r="Z662" s="130"/>
    </row>
    <row r="663" spans="1:26" ht="24.75" customHeight="1">
      <c r="A663" s="453"/>
      <c r="B663" s="130"/>
      <c r="C663" s="453"/>
      <c r="D663" s="55"/>
      <c r="E663" s="55"/>
      <c r="F663" s="55"/>
      <c r="G663" s="151"/>
      <c r="H663" s="91"/>
      <c r="I663" s="90"/>
      <c r="J663" s="91"/>
      <c r="K663" s="130"/>
      <c r="L663" s="130"/>
      <c r="M663" s="130"/>
      <c r="N663" s="130"/>
      <c r="O663" s="130"/>
      <c r="P663" s="130"/>
      <c r="Q663" s="130"/>
      <c r="R663" s="130"/>
      <c r="S663" s="130"/>
      <c r="T663" s="130"/>
      <c r="U663" s="130"/>
      <c r="V663" s="130"/>
      <c r="W663" s="130"/>
      <c r="X663" s="130"/>
      <c r="Y663" s="130"/>
      <c r="Z663" s="130"/>
    </row>
    <row r="664" spans="1:26" ht="24.75" customHeight="1">
      <c r="A664" s="453"/>
      <c r="B664" s="130"/>
      <c r="C664" s="453"/>
      <c r="D664" s="55"/>
      <c r="E664" s="55"/>
      <c r="F664" s="55"/>
      <c r="G664" s="151"/>
      <c r="H664" s="91"/>
      <c r="I664" s="90"/>
      <c r="J664" s="91"/>
      <c r="K664" s="130"/>
      <c r="L664" s="130"/>
      <c r="M664" s="130"/>
      <c r="N664" s="130"/>
      <c r="O664" s="130"/>
      <c r="P664" s="130"/>
      <c r="Q664" s="130"/>
      <c r="R664" s="130"/>
      <c r="S664" s="130"/>
      <c r="T664" s="130"/>
      <c r="U664" s="130"/>
      <c r="V664" s="130"/>
      <c r="W664" s="130"/>
      <c r="X664" s="130"/>
      <c r="Y664" s="130"/>
      <c r="Z664" s="130"/>
    </row>
    <row r="665" spans="1:26" ht="24.75" customHeight="1">
      <c r="A665" s="453"/>
      <c r="B665" s="130"/>
      <c r="C665" s="453"/>
      <c r="D665" s="55"/>
      <c r="E665" s="55"/>
      <c r="F665" s="55"/>
      <c r="G665" s="151"/>
      <c r="H665" s="91"/>
      <c r="I665" s="90"/>
      <c r="J665" s="91"/>
      <c r="K665" s="130"/>
      <c r="L665" s="130"/>
      <c r="M665" s="130"/>
      <c r="N665" s="130"/>
      <c r="O665" s="130"/>
      <c r="P665" s="130"/>
      <c r="Q665" s="130"/>
      <c r="R665" s="130"/>
      <c r="S665" s="130"/>
      <c r="T665" s="130"/>
      <c r="U665" s="130"/>
      <c r="V665" s="130"/>
      <c r="W665" s="130"/>
      <c r="X665" s="130"/>
      <c r="Y665" s="130"/>
      <c r="Z665" s="130"/>
    </row>
    <row r="666" spans="1:26" ht="24.75" customHeight="1">
      <c r="A666" s="453"/>
      <c r="B666" s="130"/>
      <c r="C666" s="453"/>
      <c r="D666" s="55"/>
      <c r="E666" s="55"/>
      <c r="F666" s="55"/>
      <c r="G666" s="151"/>
      <c r="H666" s="91"/>
      <c r="I666" s="90"/>
      <c r="J666" s="91"/>
      <c r="K666" s="130"/>
      <c r="L666" s="130"/>
      <c r="M666" s="130"/>
      <c r="N666" s="130"/>
      <c r="O666" s="130"/>
      <c r="P666" s="130"/>
      <c r="Q666" s="130"/>
      <c r="R666" s="130"/>
      <c r="S666" s="130"/>
      <c r="T666" s="130"/>
      <c r="U666" s="130"/>
      <c r="V666" s="130"/>
      <c r="W666" s="130"/>
      <c r="X666" s="130"/>
      <c r="Y666" s="130"/>
      <c r="Z666" s="130"/>
    </row>
    <row r="667" spans="1:26" ht="24.75" customHeight="1">
      <c r="A667" s="453"/>
      <c r="B667" s="130"/>
      <c r="C667" s="453"/>
      <c r="D667" s="55"/>
      <c r="E667" s="55"/>
      <c r="F667" s="55"/>
      <c r="G667" s="151"/>
      <c r="H667" s="91"/>
      <c r="I667" s="90"/>
      <c r="J667" s="91"/>
      <c r="K667" s="130"/>
      <c r="L667" s="130"/>
      <c r="M667" s="130"/>
      <c r="N667" s="130"/>
      <c r="O667" s="130"/>
      <c r="P667" s="130"/>
      <c r="Q667" s="130"/>
      <c r="R667" s="130"/>
      <c r="S667" s="130"/>
      <c r="T667" s="130"/>
      <c r="U667" s="130"/>
      <c r="V667" s="130"/>
      <c r="W667" s="130"/>
      <c r="X667" s="130"/>
      <c r="Y667" s="130"/>
      <c r="Z667" s="130"/>
    </row>
    <row r="668" spans="1:26" ht="24.75" customHeight="1">
      <c r="A668" s="453"/>
      <c r="B668" s="130"/>
      <c r="C668" s="453"/>
      <c r="D668" s="55"/>
      <c r="E668" s="55"/>
      <c r="F668" s="55"/>
      <c r="G668" s="151"/>
      <c r="H668" s="91"/>
      <c r="I668" s="90"/>
      <c r="J668" s="91"/>
      <c r="K668" s="130"/>
      <c r="L668" s="130"/>
      <c r="M668" s="130"/>
      <c r="N668" s="130"/>
      <c r="O668" s="130"/>
      <c r="P668" s="130"/>
      <c r="Q668" s="130"/>
      <c r="R668" s="130"/>
      <c r="S668" s="130"/>
      <c r="T668" s="130"/>
      <c r="U668" s="130"/>
      <c r="V668" s="130"/>
      <c r="W668" s="130"/>
      <c r="X668" s="130"/>
      <c r="Y668" s="130"/>
      <c r="Z668" s="130"/>
    </row>
    <row r="669" spans="1:26" ht="24.75" customHeight="1">
      <c r="A669" s="453"/>
      <c r="B669" s="130"/>
      <c r="C669" s="453"/>
      <c r="D669" s="55"/>
      <c r="E669" s="55"/>
      <c r="F669" s="55"/>
      <c r="G669" s="151"/>
      <c r="H669" s="91"/>
      <c r="I669" s="90"/>
      <c r="J669" s="91"/>
      <c r="K669" s="130"/>
      <c r="L669" s="130"/>
      <c r="M669" s="130"/>
      <c r="N669" s="130"/>
      <c r="O669" s="130"/>
      <c r="P669" s="130"/>
      <c r="Q669" s="130"/>
      <c r="R669" s="130"/>
      <c r="S669" s="130"/>
      <c r="T669" s="130"/>
      <c r="U669" s="130"/>
      <c r="V669" s="130"/>
      <c r="W669" s="130"/>
      <c r="X669" s="130"/>
      <c r="Y669" s="130"/>
      <c r="Z669" s="130"/>
    </row>
    <row r="670" spans="1:26" ht="24.75" customHeight="1">
      <c r="A670" s="453"/>
      <c r="B670" s="130"/>
      <c r="C670" s="453"/>
      <c r="D670" s="55"/>
      <c r="E670" s="55"/>
      <c r="F670" s="55"/>
      <c r="G670" s="151"/>
      <c r="H670" s="91"/>
      <c r="I670" s="90"/>
      <c r="J670" s="91"/>
      <c r="K670" s="130"/>
      <c r="L670" s="130"/>
      <c r="M670" s="130"/>
      <c r="N670" s="130"/>
      <c r="O670" s="130"/>
      <c r="P670" s="130"/>
      <c r="Q670" s="130"/>
      <c r="R670" s="130"/>
      <c r="S670" s="130"/>
      <c r="T670" s="130"/>
      <c r="U670" s="130"/>
      <c r="V670" s="130"/>
      <c r="W670" s="130"/>
      <c r="X670" s="130"/>
      <c r="Y670" s="130"/>
      <c r="Z670" s="130"/>
    </row>
    <row r="671" spans="1:26" ht="24.75" customHeight="1">
      <c r="A671" s="453"/>
      <c r="B671" s="130"/>
      <c r="C671" s="453"/>
      <c r="D671" s="55"/>
      <c r="E671" s="55"/>
      <c r="F671" s="55"/>
      <c r="G671" s="151"/>
      <c r="H671" s="91"/>
      <c r="I671" s="90"/>
      <c r="J671" s="91"/>
      <c r="K671" s="130"/>
      <c r="L671" s="130"/>
      <c r="M671" s="130"/>
      <c r="N671" s="130"/>
      <c r="O671" s="130"/>
      <c r="P671" s="130"/>
      <c r="Q671" s="130"/>
      <c r="R671" s="130"/>
      <c r="S671" s="130"/>
      <c r="T671" s="130"/>
      <c r="U671" s="130"/>
      <c r="V671" s="130"/>
      <c r="W671" s="130"/>
      <c r="X671" s="130"/>
      <c r="Y671" s="130"/>
      <c r="Z671" s="130"/>
    </row>
    <row r="672" spans="1:26" ht="24.75" customHeight="1">
      <c r="A672" s="453"/>
      <c r="B672" s="130"/>
      <c r="C672" s="453"/>
      <c r="D672" s="55"/>
      <c r="E672" s="55"/>
      <c r="F672" s="55"/>
      <c r="G672" s="151"/>
      <c r="H672" s="91"/>
      <c r="I672" s="90"/>
      <c r="J672" s="91"/>
      <c r="K672" s="130"/>
      <c r="L672" s="130"/>
      <c r="M672" s="130"/>
      <c r="N672" s="130"/>
      <c r="O672" s="130"/>
      <c r="P672" s="130"/>
      <c r="Q672" s="130"/>
      <c r="R672" s="130"/>
      <c r="S672" s="130"/>
      <c r="T672" s="130"/>
      <c r="U672" s="130"/>
      <c r="V672" s="130"/>
      <c r="W672" s="130"/>
      <c r="X672" s="130"/>
      <c r="Y672" s="130"/>
      <c r="Z672" s="130"/>
    </row>
    <row r="673" spans="1:26" ht="24.75" customHeight="1">
      <c r="A673" s="453"/>
      <c r="B673" s="130"/>
      <c r="C673" s="453"/>
      <c r="D673" s="55"/>
      <c r="E673" s="55"/>
      <c r="F673" s="55"/>
      <c r="G673" s="151"/>
      <c r="H673" s="91"/>
      <c r="I673" s="90"/>
      <c r="J673" s="91"/>
      <c r="K673" s="130"/>
      <c r="L673" s="130"/>
      <c r="M673" s="130"/>
      <c r="N673" s="130"/>
      <c r="O673" s="130"/>
      <c r="P673" s="130"/>
      <c r="Q673" s="130"/>
      <c r="R673" s="130"/>
      <c r="S673" s="130"/>
      <c r="T673" s="130"/>
      <c r="U673" s="130"/>
      <c r="V673" s="130"/>
      <c r="W673" s="130"/>
      <c r="X673" s="130"/>
      <c r="Y673" s="130"/>
      <c r="Z673" s="130"/>
    </row>
    <row r="674" spans="1:26" ht="24.75" customHeight="1">
      <c r="A674" s="453"/>
      <c r="B674" s="130"/>
      <c r="C674" s="453"/>
      <c r="D674" s="55"/>
      <c r="E674" s="55"/>
      <c r="F674" s="55"/>
      <c r="G674" s="151"/>
      <c r="H674" s="91"/>
      <c r="I674" s="90"/>
      <c r="J674" s="91"/>
      <c r="K674" s="130"/>
      <c r="L674" s="130"/>
      <c r="M674" s="130"/>
      <c r="N674" s="130"/>
      <c r="O674" s="130"/>
      <c r="P674" s="130"/>
      <c r="Q674" s="130"/>
      <c r="R674" s="130"/>
      <c r="S674" s="130"/>
      <c r="T674" s="130"/>
      <c r="U674" s="130"/>
      <c r="V674" s="130"/>
      <c r="W674" s="130"/>
      <c r="X674" s="130"/>
      <c r="Y674" s="130"/>
      <c r="Z674" s="130"/>
    </row>
    <row r="675" spans="1:26" ht="24.75" customHeight="1">
      <c r="A675" s="453"/>
      <c r="B675" s="130"/>
      <c r="C675" s="453"/>
      <c r="D675" s="55"/>
      <c r="E675" s="55"/>
      <c r="F675" s="55"/>
      <c r="G675" s="151"/>
      <c r="H675" s="91"/>
      <c r="I675" s="90"/>
      <c r="J675" s="91"/>
      <c r="K675" s="130"/>
      <c r="L675" s="130"/>
      <c r="M675" s="130"/>
      <c r="N675" s="130"/>
      <c r="O675" s="130"/>
      <c r="P675" s="130"/>
      <c r="Q675" s="130"/>
      <c r="R675" s="130"/>
      <c r="S675" s="130"/>
      <c r="T675" s="130"/>
      <c r="U675" s="130"/>
      <c r="V675" s="130"/>
      <c r="W675" s="130"/>
      <c r="X675" s="130"/>
      <c r="Y675" s="130"/>
      <c r="Z675" s="130"/>
    </row>
    <row r="676" spans="1:26" ht="24.75" customHeight="1">
      <c r="A676" s="453"/>
      <c r="B676" s="130"/>
      <c r="C676" s="453"/>
      <c r="D676" s="55"/>
      <c r="E676" s="55"/>
      <c r="F676" s="55"/>
      <c r="G676" s="151"/>
      <c r="H676" s="91"/>
      <c r="I676" s="90"/>
      <c r="J676" s="91"/>
      <c r="K676" s="130"/>
      <c r="L676" s="130"/>
      <c r="M676" s="130"/>
      <c r="N676" s="130"/>
      <c r="O676" s="130"/>
      <c r="P676" s="130"/>
      <c r="Q676" s="130"/>
      <c r="R676" s="130"/>
      <c r="S676" s="130"/>
      <c r="T676" s="130"/>
      <c r="U676" s="130"/>
      <c r="V676" s="130"/>
      <c r="W676" s="130"/>
      <c r="X676" s="130"/>
      <c r="Y676" s="130"/>
      <c r="Z676" s="130"/>
    </row>
    <row r="677" spans="1:26" ht="24.75" customHeight="1">
      <c r="A677" s="453"/>
      <c r="B677" s="130"/>
      <c r="C677" s="453"/>
      <c r="D677" s="55"/>
      <c r="E677" s="55"/>
      <c r="F677" s="55"/>
      <c r="G677" s="151"/>
      <c r="H677" s="91"/>
      <c r="I677" s="90"/>
      <c r="J677" s="91"/>
      <c r="K677" s="130"/>
      <c r="L677" s="130"/>
      <c r="M677" s="130"/>
      <c r="N677" s="130"/>
      <c r="O677" s="130"/>
      <c r="P677" s="130"/>
      <c r="Q677" s="130"/>
      <c r="R677" s="130"/>
      <c r="S677" s="130"/>
      <c r="T677" s="130"/>
      <c r="U677" s="130"/>
      <c r="V677" s="130"/>
      <c r="W677" s="130"/>
      <c r="X677" s="130"/>
      <c r="Y677" s="130"/>
      <c r="Z677" s="130"/>
    </row>
    <row r="678" spans="1:26" ht="24.75" customHeight="1">
      <c r="A678" s="453"/>
      <c r="B678" s="130"/>
      <c r="C678" s="453"/>
      <c r="D678" s="55"/>
      <c r="E678" s="55"/>
      <c r="F678" s="55"/>
      <c r="G678" s="151"/>
      <c r="H678" s="91"/>
      <c r="I678" s="90"/>
      <c r="J678" s="91"/>
      <c r="K678" s="130"/>
      <c r="L678" s="130"/>
      <c r="M678" s="130"/>
      <c r="N678" s="130"/>
      <c r="O678" s="130"/>
      <c r="P678" s="130"/>
      <c r="Q678" s="130"/>
      <c r="R678" s="130"/>
      <c r="S678" s="130"/>
      <c r="T678" s="130"/>
      <c r="U678" s="130"/>
      <c r="V678" s="130"/>
      <c r="W678" s="130"/>
      <c r="X678" s="130"/>
      <c r="Y678" s="130"/>
      <c r="Z678" s="130"/>
    </row>
    <row r="679" spans="1:26" ht="24.75" customHeight="1">
      <c r="A679" s="453"/>
      <c r="B679" s="130"/>
      <c r="C679" s="453"/>
      <c r="D679" s="55"/>
      <c r="E679" s="55"/>
      <c r="F679" s="55"/>
      <c r="G679" s="151"/>
      <c r="H679" s="91"/>
      <c r="I679" s="90"/>
      <c r="J679" s="91"/>
      <c r="K679" s="130"/>
      <c r="L679" s="130"/>
      <c r="M679" s="130"/>
      <c r="N679" s="130"/>
      <c r="O679" s="130"/>
      <c r="P679" s="130"/>
      <c r="Q679" s="130"/>
      <c r="R679" s="130"/>
      <c r="S679" s="130"/>
      <c r="T679" s="130"/>
      <c r="U679" s="130"/>
      <c r="V679" s="130"/>
      <c r="W679" s="130"/>
      <c r="X679" s="130"/>
      <c r="Y679" s="130"/>
      <c r="Z679" s="130"/>
    </row>
    <row r="680" spans="1:26" ht="24.75" customHeight="1">
      <c r="A680" s="453"/>
      <c r="B680" s="130"/>
      <c r="C680" s="453"/>
      <c r="D680" s="55"/>
      <c r="E680" s="55"/>
      <c r="F680" s="55"/>
      <c r="G680" s="151"/>
      <c r="H680" s="91"/>
      <c r="I680" s="90"/>
      <c r="J680" s="91"/>
      <c r="K680" s="130"/>
      <c r="L680" s="130"/>
      <c r="M680" s="130"/>
      <c r="N680" s="130"/>
      <c r="O680" s="130"/>
      <c r="P680" s="130"/>
      <c r="Q680" s="130"/>
      <c r="R680" s="130"/>
      <c r="S680" s="130"/>
      <c r="T680" s="130"/>
      <c r="U680" s="130"/>
      <c r="V680" s="130"/>
      <c r="W680" s="130"/>
      <c r="X680" s="130"/>
      <c r="Y680" s="130"/>
      <c r="Z680" s="130"/>
    </row>
    <row r="681" spans="1:26" ht="24.75" customHeight="1">
      <c r="A681" s="453"/>
      <c r="B681" s="130"/>
      <c r="C681" s="453"/>
      <c r="D681" s="55"/>
      <c r="E681" s="55"/>
      <c r="F681" s="55"/>
      <c r="G681" s="151"/>
      <c r="H681" s="91"/>
      <c r="I681" s="90"/>
      <c r="J681" s="91"/>
      <c r="K681" s="130"/>
      <c r="L681" s="130"/>
      <c r="M681" s="130"/>
      <c r="N681" s="130"/>
      <c r="O681" s="130"/>
      <c r="P681" s="130"/>
      <c r="Q681" s="130"/>
      <c r="R681" s="130"/>
      <c r="S681" s="130"/>
      <c r="T681" s="130"/>
      <c r="U681" s="130"/>
      <c r="V681" s="130"/>
      <c r="W681" s="130"/>
      <c r="X681" s="130"/>
      <c r="Y681" s="130"/>
      <c r="Z681" s="130"/>
    </row>
    <row r="682" spans="1:26" ht="24.75" customHeight="1">
      <c r="A682" s="453"/>
      <c r="B682" s="130"/>
      <c r="C682" s="453"/>
      <c r="D682" s="55"/>
      <c r="E682" s="55"/>
      <c r="F682" s="55"/>
      <c r="G682" s="151"/>
      <c r="H682" s="91"/>
      <c r="I682" s="90"/>
      <c r="J682" s="91"/>
      <c r="K682" s="130"/>
      <c r="L682" s="130"/>
      <c r="M682" s="130"/>
      <c r="N682" s="130"/>
      <c r="O682" s="130"/>
      <c r="P682" s="130"/>
      <c r="Q682" s="130"/>
      <c r="R682" s="130"/>
      <c r="S682" s="130"/>
      <c r="T682" s="130"/>
      <c r="U682" s="130"/>
      <c r="V682" s="130"/>
      <c r="W682" s="130"/>
      <c r="X682" s="130"/>
      <c r="Y682" s="130"/>
      <c r="Z682" s="130"/>
    </row>
    <row r="683" spans="1:26" ht="24.75" customHeight="1">
      <c r="A683" s="453"/>
      <c r="B683" s="130"/>
      <c r="C683" s="453"/>
      <c r="D683" s="55"/>
      <c r="E683" s="55"/>
      <c r="F683" s="55"/>
      <c r="G683" s="151"/>
      <c r="H683" s="91"/>
      <c r="I683" s="90"/>
      <c r="J683" s="91"/>
      <c r="K683" s="130"/>
      <c r="L683" s="130"/>
      <c r="M683" s="130"/>
      <c r="N683" s="130"/>
      <c r="O683" s="130"/>
      <c r="P683" s="130"/>
      <c r="Q683" s="130"/>
      <c r="R683" s="130"/>
      <c r="S683" s="130"/>
      <c r="T683" s="130"/>
      <c r="U683" s="130"/>
      <c r="V683" s="130"/>
      <c r="W683" s="130"/>
      <c r="X683" s="130"/>
      <c r="Y683" s="130"/>
      <c r="Z683" s="130"/>
    </row>
    <row r="684" spans="1:26" ht="24.75" customHeight="1">
      <c r="A684" s="453"/>
      <c r="B684" s="130"/>
      <c r="C684" s="453"/>
      <c r="D684" s="55"/>
      <c r="E684" s="55"/>
      <c r="F684" s="55"/>
      <c r="G684" s="151"/>
      <c r="H684" s="91"/>
      <c r="I684" s="90"/>
      <c r="J684" s="91"/>
      <c r="K684" s="130"/>
      <c r="L684" s="130"/>
      <c r="M684" s="130"/>
      <c r="N684" s="130"/>
      <c r="O684" s="130"/>
      <c r="P684" s="130"/>
      <c r="Q684" s="130"/>
      <c r="R684" s="130"/>
      <c r="S684" s="130"/>
      <c r="T684" s="130"/>
      <c r="U684" s="130"/>
      <c r="V684" s="130"/>
      <c r="W684" s="130"/>
      <c r="X684" s="130"/>
      <c r="Y684" s="130"/>
      <c r="Z684" s="130"/>
    </row>
    <row r="685" spans="1:26" ht="24.75" customHeight="1">
      <c r="A685" s="453"/>
      <c r="B685" s="130"/>
      <c r="C685" s="453"/>
      <c r="D685" s="55"/>
      <c r="E685" s="55"/>
      <c r="F685" s="55"/>
      <c r="G685" s="151"/>
      <c r="H685" s="91"/>
      <c r="I685" s="90"/>
      <c r="J685" s="91"/>
      <c r="K685" s="130"/>
      <c r="L685" s="130"/>
      <c r="M685" s="130"/>
      <c r="N685" s="130"/>
      <c r="O685" s="130"/>
      <c r="P685" s="130"/>
      <c r="Q685" s="130"/>
      <c r="R685" s="130"/>
      <c r="S685" s="130"/>
      <c r="T685" s="130"/>
      <c r="U685" s="130"/>
      <c r="V685" s="130"/>
      <c r="W685" s="130"/>
      <c r="X685" s="130"/>
      <c r="Y685" s="130"/>
      <c r="Z685" s="130"/>
    </row>
    <row r="686" spans="1:26" ht="24.75" customHeight="1">
      <c r="A686" s="453"/>
      <c r="B686" s="130"/>
      <c r="C686" s="453"/>
      <c r="D686" s="55"/>
      <c r="E686" s="55"/>
      <c r="F686" s="55"/>
      <c r="G686" s="151"/>
      <c r="H686" s="91"/>
      <c r="I686" s="90"/>
      <c r="J686" s="91"/>
      <c r="K686" s="130"/>
      <c r="L686" s="130"/>
      <c r="M686" s="130"/>
      <c r="N686" s="130"/>
      <c r="O686" s="130"/>
      <c r="P686" s="130"/>
      <c r="Q686" s="130"/>
      <c r="R686" s="130"/>
      <c r="S686" s="130"/>
      <c r="T686" s="130"/>
      <c r="U686" s="130"/>
      <c r="V686" s="130"/>
      <c r="W686" s="130"/>
      <c r="X686" s="130"/>
      <c r="Y686" s="130"/>
      <c r="Z686" s="130"/>
    </row>
    <row r="687" spans="1:26" ht="24.75" customHeight="1">
      <c r="A687" s="453"/>
      <c r="B687" s="130"/>
      <c r="C687" s="453"/>
      <c r="D687" s="55"/>
      <c r="E687" s="55"/>
      <c r="F687" s="55"/>
      <c r="G687" s="151"/>
      <c r="H687" s="91"/>
      <c r="I687" s="90"/>
      <c r="J687" s="91"/>
      <c r="K687" s="130"/>
      <c r="L687" s="130"/>
      <c r="M687" s="130"/>
      <c r="N687" s="130"/>
      <c r="O687" s="130"/>
      <c r="P687" s="130"/>
      <c r="Q687" s="130"/>
      <c r="R687" s="130"/>
      <c r="S687" s="130"/>
      <c r="T687" s="130"/>
      <c r="U687" s="130"/>
      <c r="V687" s="130"/>
      <c r="W687" s="130"/>
      <c r="X687" s="130"/>
      <c r="Y687" s="130"/>
      <c r="Z687" s="130"/>
    </row>
    <row r="688" spans="1:26" ht="24.75" customHeight="1">
      <c r="A688" s="453"/>
      <c r="B688" s="130"/>
      <c r="C688" s="453"/>
      <c r="D688" s="55"/>
      <c r="E688" s="55"/>
      <c r="F688" s="55"/>
      <c r="G688" s="151"/>
      <c r="H688" s="91"/>
      <c r="I688" s="90"/>
      <c r="J688" s="91"/>
      <c r="K688" s="130"/>
      <c r="L688" s="130"/>
      <c r="M688" s="130"/>
      <c r="N688" s="130"/>
      <c r="O688" s="130"/>
      <c r="P688" s="130"/>
      <c r="Q688" s="130"/>
      <c r="R688" s="130"/>
      <c r="S688" s="130"/>
      <c r="T688" s="130"/>
      <c r="U688" s="130"/>
      <c r="V688" s="130"/>
      <c r="W688" s="130"/>
      <c r="X688" s="130"/>
      <c r="Y688" s="130"/>
      <c r="Z688" s="130"/>
    </row>
    <row r="689" spans="1:26" ht="24.75" customHeight="1">
      <c r="A689" s="453"/>
      <c r="B689" s="130"/>
      <c r="C689" s="453"/>
      <c r="D689" s="55"/>
      <c r="E689" s="55"/>
      <c r="F689" s="55"/>
      <c r="G689" s="151"/>
      <c r="H689" s="91"/>
      <c r="I689" s="90"/>
      <c r="J689" s="91"/>
      <c r="K689" s="130"/>
      <c r="L689" s="130"/>
      <c r="M689" s="130"/>
      <c r="N689" s="130"/>
      <c r="O689" s="130"/>
      <c r="P689" s="130"/>
      <c r="Q689" s="130"/>
      <c r="R689" s="130"/>
      <c r="S689" s="130"/>
      <c r="T689" s="130"/>
      <c r="U689" s="130"/>
      <c r="V689" s="130"/>
      <c r="W689" s="130"/>
      <c r="X689" s="130"/>
      <c r="Y689" s="130"/>
      <c r="Z689" s="130"/>
    </row>
    <row r="690" spans="1:26" ht="24.75" customHeight="1">
      <c r="A690" s="453"/>
      <c r="B690" s="130"/>
      <c r="C690" s="453"/>
      <c r="D690" s="55"/>
      <c r="E690" s="55"/>
      <c r="F690" s="55"/>
      <c r="G690" s="151"/>
      <c r="H690" s="91"/>
      <c r="I690" s="90"/>
      <c r="J690" s="91"/>
      <c r="K690" s="130"/>
      <c r="L690" s="130"/>
      <c r="M690" s="130"/>
      <c r="N690" s="130"/>
      <c r="O690" s="130"/>
      <c r="P690" s="130"/>
      <c r="Q690" s="130"/>
      <c r="R690" s="130"/>
      <c r="S690" s="130"/>
      <c r="T690" s="130"/>
      <c r="U690" s="130"/>
      <c r="V690" s="130"/>
      <c r="W690" s="130"/>
      <c r="X690" s="130"/>
      <c r="Y690" s="130"/>
      <c r="Z690" s="130"/>
    </row>
    <row r="691" spans="1:26" ht="24.75" customHeight="1">
      <c r="A691" s="453"/>
      <c r="B691" s="130"/>
      <c r="C691" s="453"/>
      <c r="D691" s="55"/>
      <c r="E691" s="55"/>
      <c r="F691" s="55"/>
      <c r="G691" s="151"/>
      <c r="H691" s="91"/>
      <c r="I691" s="90"/>
      <c r="J691" s="91"/>
      <c r="K691" s="130"/>
      <c r="L691" s="130"/>
      <c r="M691" s="130"/>
      <c r="N691" s="130"/>
      <c r="O691" s="130"/>
      <c r="P691" s="130"/>
      <c r="Q691" s="130"/>
      <c r="R691" s="130"/>
      <c r="S691" s="130"/>
      <c r="T691" s="130"/>
      <c r="U691" s="130"/>
      <c r="V691" s="130"/>
      <c r="W691" s="130"/>
      <c r="X691" s="130"/>
      <c r="Y691" s="130"/>
      <c r="Z691" s="130"/>
    </row>
    <row r="692" spans="1:26" ht="24.75" customHeight="1">
      <c r="A692" s="453"/>
      <c r="B692" s="130"/>
      <c r="C692" s="453"/>
      <c r="D692" s="55"/>
      <c r="E692" s="55"/>
      <c r="F692" s="55"/>
      <c r="G692" s="151"/>
      <c r="H692" s="91"/>
      <c r="I692" s="90"/>
      <c r="J692" s="91"/>
      <c r="K692" s="130"/>
      <c r="L692" s="130"/>
      <c r="M692" s="130"/>
      <c r="N692" s="130"/>
      <c r="O692" s="130"/>
      <c r="P692" s="130"/>
      <c r="Q692" s="130"/>
      <c r="R692" s="130"/>
      <c r="S692" s="130"/>
      <c r="T692" s="130"/>
      <c r="U692" s="130"/>
      <c r="V692" s="130"/>
      <c r="W692" s="130"/>
      <c r="X692" s="130"/>
      <c r="Y692" s="130"/>
      <c r="Z692" s="130"/>
    </row>
    <row r="693" spans="1:26" ht="24.75" customHeight="1">
      <c r="A693" s="453"/>
      <c r="B693" s="130"/>
      <c r="C693" s="453"/>
      <c r="D693" s="55"/>
      <c r="E693" s="55"/>
      <c r="F693" s="55"/>
      <c r="G693" s="151"/>
      <c r="H693" s="91"/>
      <c r="I693" s="90"/>
      <c r="J693" s="91"/>
      <c r="K693" s="130"/>
      <c r="L693" s="130"/>
      <c r="M693" s="130"/>
      <c r="N693" s="130"/>
      <c r="O693" s="130"/>
      <c r="P693" s="130"/>
      <c r="Q693" s="130"/>
      <c r="R693" s="130"/>
      <c r="S693" s="130"/>
      <c r="T693" s="130"/>
      <c r="U693" s="130"/>
      <c r="V693" s="130"/>
      <c r="W693" s="130"/>
      <c r="X693" s="130"/>
      <c r="Y693" s="130"/>
      <c r="Z693" s="130"/>
    </row>
    <row r="694" spans="1:26" ht="24.75" customHeight="1">
      <c r="A694" s="453"/>
      <c r="B694" s="130"/>
      <c r="C694" s="453"/>
      <c r="D694" s="55"/>
      <c r="E694" s="55"/>
      <c r="F694" s="55"/>
      <c r="G694" s="151"/>
      <c r="H694" s="91"/>
      <c r="I694" s="90"/>
      <c r="J694" s="91"/>
      <c r="K694" s="130"/>
      <c r="L694" s="130"/>
      <c r="M694" s="130"/>
      <c r="N694" s="130"/>
      <c r="O694" s="130"/>
      <c r="P694" s="130"/>
      <c r="Q694" s="130"/>
      <c r="R694" s="130"/>
      <c r="S694" s="130"/>
      <c r="T694" s="130"/>
      <c r="U694" s="130"/>
      <c r="V694" s="130"/>
      <c r="W694" s="130"/>
      <c r="X694" s="130"/>
      <c r="Y694" s="130"/>
      <c r="Z694" s="130"/>
    </row>
    <row r="695" spans="1:26" ht="24.75" customHeight="1">
      <c r="A695" s="453"/>
      <c r="B695" s="130"/>
      <c r="C695" s="453"/>
      <c r="D695" s="55"/>
      <c r="E695" s="55"/>
      <c r="F695" s="55"/>
      <c r="G695" s="151"/>
      <c r="H695" s="91"/>
      <c r="I695" s="90"/>
      <c r="J695" s="91"/>
      <c r="K695" s="130"/>
      <c r="L695" s="130"/>
      <c r="M695" s="130"/>
      <c r="N695" s="130"/>
      <c r="O695" s="130"/>
      <c r="P695" s="130"/>
      <c r="Q695" s="130"/>
      <c r="R695" s="130"/>
      <c r="S695" s="130"/>
      <c r="T695" s="130"/>
      <c r="U695" s="130"/>
      <c r="V695" s="130"/>
      <c r="W695" s="130"/>
      <c r="X695" s="130"/>
      <c r="Y695" s="130"/>
      <c r="Z695" s="130"/>
    </row>
    <row r="696" spans="1:26" ht="24.75" customHeight="1">
      <c r="A696" s="453"/>
      <c r="B696" s="130"/>
      <c r="C696" s="453"/>
      <c r="D696" s="55"/>
      <c r="E696" s="55"/>
      <c r="F696" s="55"/>
      <c r="G696" s="151"/>
      <c r="H696" s="91"/>
      <c r="I696" s="90"/>
      <c r="J696" s="91"/>
      <c r="K696" s="130"/>
      <c r="L696" s="130"/>
      <c r="M696" s="130"/>
      <c r="N696" s="130"/>
      <c r="O696" s="130"/>
      <c r="P696" s="130"/>
      <c r="Q696" s="130"/>
      <c r="R696" s="130"/>
      <c r="S696" s="130"/>
      <c r="T696" s="130"/>
      <c r="U696" s="130"/>
      <c r="V696" s="130"/>
      <c r="W696" s="130"/>
      <c r="X696" s="130"/>
      <c r="Y696" s="130"/>
      <c r="Z696" s="130"/>
    </row>
    <row r="697" spans="1:26" ht="24.75" customHeight="1">
      <c r="A697" s="453"/>
      <c r="B697" s="130"/>
      <c r="C697" s="453"/>
      <c r="D697" s="55"/>
      <c r="E697" s="55"/>
      <c r="F697" s="55"/>
      <c r="G697" s="151"/>
      <c r="H697" s="91"/>
      <c r="I697" s="90"/>
      <c r="J697" s="91"/>
      <c r="K697" s="130"/>
      <c r="L697" s="130"/>
      <c r="M697" s="130"/>
      <c r="N697" s="130"/>
      <c r="O697" s="130"/>
      <c r="P697" s="130"/>
      <c r="Q697" s="130"/>
      <c r="R697" s="130"/>
      <c r="S697" s="130"/>
      <c r="T697" s="130"/>
      <c r="U697" s="130"/>
      <c r="V697" s="130"/>
      <c r="W697" s="130"/>
      <c r="X697" s="130"/>
      <c r="Y697" s="130"/>
      <c r="Z697" s="130"/>
    </row>
    <row r="698" spans="1:26" ht="24.75" customHeight="1">
      <c r="A698" s="453"/>
      <c r="B698" s="130"/>
      <c r="C698" s="453"/>
      <c r="D698" s="55"/>
      <c r="E698" s="55"/>
      <c r="F698" s="55"/>
      <c r="G698" s="151"/>
      <c r="H698" s="91"/>
      <c r="I698" s="90"/>
      <c r="J698" s="91"/>
      <c r="K698" s="130"/>
      <c r="L698" s="130"/>
      <c r="M698" s="130"/>
      <c r="N698" s="130"/>
      <c r="O698" s="130"/>
      <c r="P698" s="130"/>
      <c r="Q698" s="130"/>
      <c r="R698" s="130"/>
      <c r="S698" s="130"/>
      <c r="T698" s="130"/>
      <c r="U698" s="130"/>
      <c r="V698" s="130"/>
      <c r="W698" s="130"/>
      <c r="X698" s="130"/>
      <c r="Y698" s="130"/>
      <c r="Z698" s="130"/>
    </row>
    <row r="699" spans="1:26" ht="24.75" customHeight="1">
      <c r="A699" s="453"/>
      <c r="B699" s="130"/>
      <c r="C699" s="453"/>
      <c r="D699" s="55"/>
      <c r="E699" s="55"/>
      <c r="F699" s="55"/>
      <c r="G699" s="151"/>
      <c r="H699" s="91"/>
      <c r="I699" s="90"/>
      <c r="J699" s="91"/>
      <c r="K699" s="130"/>
      <c r="L699" s="130"/>
      <c r="M699" s="130"/>
      <c r="N699" s="130"/>
      <c r="O699" s="130"/>
      <c r="P699" s="130"/>
      <c r="Q699" s="130"/>
      <c r="R699" s="130"/>
      <c r="S699" s="130"/>
      <c r="T699" s="130"/>
      <c r="U699" s="130"/>
      <c r="V699" s="130"/>
      <c r="W699" s="130"/>
      <c r="X699" s="130"/>
      <c r="Y699" s="130"/>
      <c r="Z699" s="130"/>
    </row>
    <row r="700" spans="1:26" ht="24.75" customHeight="1">
      <c r="A700" s="453"/>
      <c r="B700" s="130"/>
      <c r="C700" s="453"/>
      <c r="D700" s="55"/>
      <c r="E700" s="55"/>
      <c r="F700" s="55"/>
      <c r="G700" s="151"/>
      <c r="H700" s="91"/>
      <c r="I700" s="90"/>
      <c r="J700" s="91"/>
      <c r="K700" s="130"/>
      <c r="L700" s="130"/>
      <c r="M700" s="130"/>
      <c r="N700" s="130"/>
      <c r="O700" s="130"/>
      <c r="P700" s="130"/>
      <c r="Q700" s="130"/>
      <c r="R700" s="130"/>
      <c r="S700" s="130"/>
      <c r="T700" s="130"/>
      <c r="U700" s="130"/>
      <c r="V700" s="130"/>
      <c r="W700" s="130"/>
      <c r="X700" s="130"/>
      <c r="Y700" s="130"/>
      <c r="Z700" s="130"/>
    </row>
    <row r="701" spans="1:26" ht="24.75" customHeight="1">
      <c r="A701" s="453"/>
      <c r="B701" s="130"/>
      <c r="C701" s="453"/>
      <c r="D701" s="55"/>
      <c r="E701" s="55"/>
      <c r="F701" s="55"/>
      <c r="G701" s="151"/>
      <c r="H701" s="91"/>
      <c r="I701" s="90"/>
      <c r="J701" s="91"/>
      <c r="K701" s="130"/>
      <c r="L701" s="130"/>
      <c r="M701" s="130"/>
      <c r="N701" s="130"/>
      <c r="O701" s="130"/>
      <c r="P701" s="130"/>
      <c r="Q701" s="130"/>
      <c r="R701" s="130"/>
      <c r="S701" s="130"/>
      <c r="T701" s="130"/>
      <c r="U701" s="130"/>
      <c r="V701" s="130"/>
      <c r="W701" s="130"/>
      <c r="X701" s="130"/>
      <c r="Y701" s="130"/>
      <c r="Z701" s="130"/>
    </row>
    <row r="702" spans="1:26" ht="24.75" customHeight="1">
      <c r="A702" s="453"/>
      <c r="B702" s="130"/>
      <c r="C702" s="453"/>
      <c r="D702" s="55"/>
      <c r="E702" s="55"/>
      <c r="F702" s="55"/>
      <c r="G702" s="151"/>
      <c r="H702" s="91"/>
      <c r="I702" s="90"/>
      <c r="J702" s="91"/>
      <c r="K702" s="130"/>
      <c r="L702" s="130"/>
      <c r="M702" s="130"/>
      <c r="N702" s="130"/>
      <c r="O702" s="130"/>
      <c r="P702" s="130"/>
      <c r="Q702" s="130"/>
      <c r="R702" s="130"/>
      <c r="S702" s="130"/>
      <c r="T702" s="130"/>
      <c r="U702" s="130"/>
      <c r="V702" s="130"/>
      <c r="W702" s="130"/>
      <c r="X702" s="130"/>
      <c r="Y702" s="130"/>
      <c r="Z702" s="130"/>
    </row>
    <row r="703" spans="1:26" ht="24.75" customHeight="1">
      <c r="A703" s="453"/>
      <c r="B703" s="130"/>
      <c r="C703" s="453"/>
      <c r="D703" s="55"/>
      <c r="E703" s="55"/>
      <c r="F703" s="55"/>
      <c r="G703" s="151"/>
      <c r="H703" s="91"/>
      <c r="I703" s="90"/>
      <c r="J703" s="91"/>
      <c r="K703" s="130"/>
      <c r="L703" s="130"/>
      <c r="M703" s="130"/>
      <c r="N703" s="130"/>
      <c r="O703" s="130"/>
      <c r="P703" s="130"/>
      <c r="Q703" s="130"/>
      <c r="R703" s="130"/>
      <c r="S703" s="130"/>
      <c r="T703" s="130"/>
      <c r="U703" s="130"/>
      <c r="V703" s="130"/>
      <c r="W703" s="130"/>
      <c r="X703" s="130"/>
      <c r="Y703" s="130"/>
      <c r="Z703" s="130"/>
    </row>
    <row r="704" spans="1:26" ht="24.75" customHeight="1">
      <c r="A704" s="453"/>
      <c r="B704" s="130"/>
      <c r="C704" s="453"/>
      <c r="D704" s="55"/>
      <c r="E704" s="55"/>
      <c r="F704" s="55"/>
      <c r="G704" s="151"/>
      <c r="H704" s="91"/>
      <c r="I704" s="90"/>
      <c r="J704" s="91"/>
      <c r="K704" s="130"/>
      <c r="L704" s="130"/>
      <c r="M704" s="130"/>
      <c r="N704" s="130"/>
      <c r="O704" s="130"/>
      <c r="P704" s="130"/>
      <c r="Q704" s="130"/>
      <c r="R704" s="130"/>
      <c r="S704" s="130"/>
      <c r="T704" s="130"/>
      <c r="U704" s="130"/>
      <c r="V704" s="130"/>
      <c r="W704" s="130"/>
      <c r="X704" s="130"/>
      <c r="Y704" s="130"/>
      <c r="Z704" s="130"/>
    </row>
    <row r="705" spans="1:26" ht="24.75" customHeight="1">
      <c r="A705" s="453"/>
      <c r="B705" s="130"/>
      <c r="C705" s="453"/>
      <c r="D705" s="55"/>
      <c r="E705" s="55"/>
      <c r="F705" s="55"/>
      <c r="G705" s="151"/>
      <c r="H705" s="91"/>
      <c r="I705" s="90"/>
      <c r="J705" s="91"/>
      <c r="K705" s="130"/>
      <c r="L705" s="130"/>
      <c r="M705" s="130"/>
      <c r="N705" s="130"/>
      <c r="O705" s="130"/>
      <c r="P705" s="130"/>
      <c r="Q705" s="130"/>
      <c r="R705" s="130"/>
      <c r="S705" s="130"/>
      <c r="T705" s="130"/>
      <c r="U705" s="130"/>
      <c r="V705" s="130"/>
      <c r="W705" s="130"/>
      <c r="X705" s="130"/>
      <c r="Y705" s="130"/>
      <c r="Z705" s="130"/>
    </row>
    <row r="706" spans="1:26" ht="24.75" customHeight="1">
      <c r="A706" s="453"/>
      <c r="B706" s="130"/>
      <c r="C706" s="453"/>
      <c r="D706" s="55"/>
      <c r="E706" s="55"/>
      <c r="F706" s="55"/>
      <c r="G706" s="151"/>
      <c r="H706" s="91"/>
      <c r="I706" s="90"/>
      <c r="J706" s="91"/>
      <c r="K706" s="130"/>
      <c r="L706" s="130"/>
      <c r="M706" s="130"/>
      <c r="N706" s="130"/>
      <c r="O706" s="130"/>
      <c r="P706" s="130"/>
      <c r="Q706" s="130"/>
      <c r="R706" s="130"/>
      <c r="S706" s="130"/>
      <c r="T706" s="130"/>
      <c r="U706" s="130"/>
      <c r="V706" s="130"/>
      <c r="W706" s="130"/>
      <c r="X706" s="130"/>
      <c r="Y706" s="130"/>
      <c r="Z706" s="130"/>
    </row>
    <row r="707" spans="1:26" ht="24.75" customHeight="1">
      <c r="A707" s="453"/>
      <c r="B707" s="130"/>
      <c r="C707" s="453"/>
      <c r="D707" s="55"/>
      <c r="E707" s="55"/>
      <c r="F707" s="55"/>
      <c r="G707" s="151"/>
      <c r="H707" s="91"/>
      <c r="I707" s="90"/>
      <c r="J707" s="91"/>
      <c r="K707" s="130"/>
      <c r="L707" s="130"/>
      <c r="M707" s="130"/>
      <c r="N707" s="130"/>
      <c r="O707" s="130"/>
      <c r="P707" s="130"/>
      <c r="Q707" s="130"/>
      <c r="R707" s="130"/>
      <c r="S707" s="130"/>
      <c r="T707" s="130"/>
      <c r="U707" s="130"/>
      <c r="V707" s="130"/>
      <c r="W707" s="130"/>
      <c r="X707" s="130"/>
      <c r="Y707" s="130"/>
      <c r="Z707" s="130"/>
    </row>
    <row r="708" spans="1:26" ht="24.75" customHeight="1">
      <c r="A708" s="453"/>
      <c r="B708" s="130"/>
      <c r="C708" s="453"/>
      <c r="D708" s="55"/>
      <c r="E708" s="55"/>
      <c r="F708" s="55"/>
      <c r="G708" s="151"/>
      <c r="H708" s="91"/>
      <c r="I708" s="90"/>
      <c r="J708" s="91"/>
      <c r="K708" s="130"/>
      <c r="L708" s="130"/>
      <c r="M708" s="130"/>
      <c r="N708" s="130"/>
      <c r="O708" s="130"/>
      <c r="P708" s="130"/>
      <c r="Q708" s="130"/>
      <c r="R708" s="130"/>
      <c r="S708" s="130"/>
      <c r="T708" s="130"/>
      <c r="U708" s="130"/>
      <c r="V708" s="130"/>
      <c r="W708" s="130"/>
      <c r="X708" s="130"/>
      <c r="Y708" s="130"/>
      <c r="Z708" s="130"/>
    </row>
    <row r="709" spans="1:26" ht="24.75" customHeight="1">
      <c r="A709" s="453"/>
      <c r="B709" s="130"/>
      <c r="C709" s="453"/>
      <c r="D709" s="55"/>
      <c r="E709" s="55"/>
      <c r="F709" s="55"/>
      <c r="G709" s="151"/>
      <c r="H709" s="91"/>
      <c r="I709" s="90"/>
      <c r="J709" s="91"/>
      <c r="K709" s="130"/>
      <c r="L709" s="130"/>
      <c r="M709" s="130"/>
      <c r="N709" s="130"/>
      <c r="O709" s="130"/>
      <c r="P709" s="130"/>
      <c r="Q709" s="130"/>
      <c r="R709" s="130"/>
      <c r="S709" s="130"/>
      <c r="T709" s="130"/>
      <c r="U709" s="130"/>
      <c r="V709" s="130"/>
      <c r="W709" s="130"/>
      <c r="X709" s="130"/>
      <c r="Y709" s="130"/>
      <c r="Z709" s="130"/>
    </row>
    <row r="710" spans="1:26" ht="24.75" customHeight="1">
      <c r="A710" s="453"/>
      <c r="B710" s="130"/>
      <c r="C710" s="453"/>
      <c r="D710" s="55"/>
      <c r="E710" s="55"/>
      <c r="F710" s="55"/>
      <c r="G710" s="151"/>
      <c r="H710" s="91"/>
      <c r="I710" s="90"/>
      <c r="J710" s="91"/>
      <c r="K710" s="130"/>
      <c r="L710" s="130"/>
      <c r="M710" s="130"/>
      <c r="N710" s="130"/>
      <c r="O710" s="130"/>
      <c r="P710" s="130"/>
      <c r="Q710" s="130"/>
      <c r="R710" s="130"/>
      <c r="S710" s="130"/>
      <c r="T710" s="130"/>
      <c r="U710" s="130"/>
      <c r="V710" s="130"/>
      <c r="W710" s="130"/>
      <c r="X710" s="130"/>
      <c r="Y710" s="130"/>
      <c r="Z710" s="130"/>
    </row>
    <row r="711" spans="1:26" ht="24.75" customHeight="1">
      <c r="A711" s="453"/>
      <c r="B711" s="130"/>
      <c r="C711" s="453"/>
      <c r="D711" s="55"/>
      <c r="E711" s="55"/>
      <c r="F711" s="55"/>
      <c r="G711" s="151"/>
      <c r="H711" s="91"/>
      <c r="I711" s="90"/>
      <c r="J711" s="91"/>
      <c r="K711" s="130"/>
      <c r="L711" s="130"/>
      <c r="M711" s="130"/>
      <c r="N711" s="130"/>
      <c r="O711" s="130"/>
      <c r="P711" s="130"/>
      <c r="Q711" s="130"/>
      <c r="R711" s="130"/>
      <c r="S711" s="130"/>
      <c r="T711" s="130"/>
      <c r="U711" s="130"/>
      <c r="V711" s="130"/>
      <c r="W711" s="130"/>
      <c r="X711" s="130"/>
      <c r="Y711" s="130"/>
      <c r="Z711" s="130"/>
    </row>
    <row r="712" spans="1:26" ht="24.75" customHeight="1">
      <c r="A712" s="453"/>
      <c r="B712" s="130"/>
      <c r="C712" s="453"/>
      <c r="D712" s="55"/>
      <c r="E712" s="55"/>
      <c r="F712" s="55"/>
      <c r="G712" s="151"/>
      <c r="H712" s="91"/>
      <c r="I712" s="90"/>
      <c r="J712" s="91"/>
      <c r="K712" s="130"/>
      <c r="L712" s="130"/>
      <c r="M712" s="130"/>
      <c r="N712" s="130"/>
      <c r="O712" s="130"/>
      <c r="P712" s="130"/>
      <c r="Q712" s="130"/>
      <c r="R712" s="130"/>
      <c r="S712" s="130"/>
      <c r="T712" s="130"/>
      <c r="U712" s="130"/>
      <c r="V712" s="130"/>
      <c r="W712" s="130"/>
      <c r="X712" s="130"/>
      <c r="Y712" s="130"/>
      <c r="Z712" s="130"/>
    </row>
    <row r="713" spans="1:26" ht="24.75" customHeight="1">
      <c r="A713" s="453"/>
      <c r="B713" s="130"/>
      <c r="C713" s="453"/>
      <c r="D713" s="55"/>
      <c r="E713" s="55"/>
      <c r="F713" s="55"/>
      <c r="G713" s="151"/>
      <c r="H713" s="91"/>
      <c r="I713" s="90"/>
      <c r="J713" s="91"/>
      <c r="K713" s="130"/>
      <c r="L713" s="130"/>
      <c r="M713" s="130"/>
      <c r="N713" s="130"/>
      <c r="O713" s="130"/>
      <c r="P713" s="130"/>
      <c r="Q713" s="130"/>
      <c r="R713" s="130"/>
      <c r="S713" s="130"/>
      <c r="T713" s="130"/>
      <c r="U713" s="130"/>
      <c r="V713" s="130"/>
      <c r="W713" s="130"/>
      <c r="X713" s="130"/>
      <c r="Y713" s="130"/>
      <c r="Z713" s="130"/>
    </row>
    <row r="714" spans="1:26" ht="24.75" customHeight="1">
      <c r="A714" s="453"/>
      <c r="B714" s="130"/>
      <c r="C714" s="453"/>
      <c r="D714" s="55"/>
      <c r="E714" s="55"/>
      <c r="F714" s="55"/>
      <c r="G714" s="151"/>
      <c r="H714" s="91"/>
      <c r="I714" s="90"/>
      <c r="J714" s="91"/>
      <c r="K714" s="130"/>
      <c r="L714" s="130"/>
      <c r="M714" s="130"/>
      <c r="N714" s="130"/>
      <c r="O714" s="130"/>
      <c r="P714" s="130"/>
      <c r="Q714" s="130"/>
      <c r="R714" s="130"/>
      <c r="S714" s="130"/>
      <c r="T714" s="130"/>
      <c r="U714" s="130"/>
      <c r="V714" s="130"/>
      <c r="W714" s="130"/>
      <c r="X714" s="130"/>
      <c r="Y714" s="130"/>
      <c r="Z714" s="130"/>
    </row>
    <row r="715" spans="1:26" ht="24.75" customHeight="1">
      <c r="A715" s="453"/>
      <c r="B715" s="130"/>
      <c r="C715" s="453"/>
      <c r="D715" s="55"/>
      <c r="E715" s="55"/>
      <c r="F715" s="55"/>
      <c r="G715" s="151"/>
      <c r="H715" s="91"/>
      <c r="I715" s="90"/>
      <c r="J715" s="91"/>
      <c r="K715" s="130"/>
      <c r="L715" s="130"/>
      <c r="M715" s="130"/>
      <c r="N715" s="130"/>
      <c r="O715" s="130"/>
      <c r="P715" s="130"/>
      <c r="Q715" s="130"/>
      <c r="R715" s="130"/>
      <c r="S715" s="130"/>
      <c r="T715" s="130"/>
      <c r="U715" s="130"/>
      <c r="V715" s="130"/>
      <c r="W715" s="130"/>
      <c r="X715" s="130"/>
      <c r="Y715" s="130"/>
      <c r="Z715" s="130"/>
    </row>
    <row r="716" spans="1:26" ht="24.75" customHeight="1">
      <c r="A716" s="453"/>
      <c r="B716" s="130"/>
      <c r="C716" s="453"/>
      <c r="D716" s="55"/>
      <c r="E716" s="55"/>
      <c r="F716" s="55"/>
      <c r="G716" s="151"/>
      <c r="H716" s="91"/>
      <c r="I716" s="90"/>
      <c r="J716" s="91"/>
      <c r="K716" s="130"/>
      <c r="L716" s="130"/>
      <c r="M716" s="130"/>
      <c r="N716" s="130"/>
      <c r="O716" s="130"/>
      <c r="P716" s="130"/>
      <c r="Q716" s="130"/>
      <c r="R716" s="130"/>
      <c r="S716" s="130"/>
      <c r="T716" s="130"/>
      <c r="U716" s="130"/>
      <c r="V716" s="130"/>
      <c r="W716" s="130"/>
      <c r="X716" s="130"/>
      <c r="Y716" s="130"/>
      <c r="Z716" s="130"/>
    </row>
    <row r="717" spans="1:26" ht="24.75" customHeight="1">
      <c r="A717" s="453"/>
      <c r="B717" s="130"/>
      <c r="C717" s="453"/>
      <c r="D717" s="55"/>
      <c r="E717" s="55"/>
      <c r="F717" s="55"/>
      <c r="G717" s="151"/>
      <c r="H717" s="91"/>
      <c r="I717" s="90"/>
      <c r="J717" s="91"/>
      <c r="K717" s="130"/>
      <c r="L717" s="130"/>
      <c r="M717" s="130"/>
      <c r="N717" s="130"/>
      <c r="O717" s="130"/>
      <c r="P717" s="130"/>
      <c r="Q717" s="130"/>
      <c r="R717" s="130"/>
      <c r="S717" s="130"/>
      <c r="T717" s="130"/>
      <c r="U717" s="130"/>
      <c r="V717" s="130"/>
      <c r="W717" s="130"/>
      <c r="X717" s="130"/>
      <c r="Y717" s="130"/>
      <c r="Z717" s="130"/>
    </row>
    <row r="718" spans="1:26" ht="24.75" customHeight="1">
      <c r="A718" s="453"/>
      <c r="B718" s="130"/>
      <c r="C718" s="453"/>
      <c r="D718" s="55"/>
      <c r="E718" s="55"/>
      <c r="F718" s="55"/>
      <c r="G718" s="151"/>
      <c r="H718" s="91"/>
      <c r="I718" s="90"/>
      <c r="J718" s="91"/>
      <c r="K718" s="130"/>
      <c r="L718" s="130"/>
      <c r="M718" s="130"/>
      <c r="N718" s="130"/>
      <c r="O718" s="130"/>
      <c r="P718" s="130"/>
      <c r="Q718" s="130"/>
      <c r="R718" s="130"/>
      <c r="S718" s="130"/>
      <c r="T718" s="130"/>
      <c r="U718" s="130"/>
      <c r="V718" s="130"/>
      <c r="W718" s="130"/>
      <c r="X718" s="130"/>
      <c r="Y718" s="130"/>
      <c r="Z718" s="130"/>
    </row>
    <row r="719" spans="1:26" ht="24.75" customHeight="1">
      <c r="A719" s="453"/>
      <c r="B719" s="130"/>
      <c r="C719" s="453"/>
      <c r="D719" s="55"/>
      <c r="E719" s="55"/>
      <c r="F719" s="55"/>
      <c r="G719" s="151"/>
      <c r="H719" s="91"/>
      <c r="I719" s="90"/>
      <c r="J719" s="91"/>
      <c r="K719" s="130"/>
      <c r="L719" s="130"/>
      <c r="M719" s="130"/>
      <c r="N719" s="130"/>
      <c r="O719" s="130"/>
      <c r="P719" s="130"/>
      <c r="Q719" s="130"/>
      <c r="R719" s="130"/>
      <c r="S719" s="130"/>
      <c r="T719" s="130"/>
      <c r="U719" s="130"/>
      <c r="V719" s="130"/>
      <c r="W719" s="130"/>
      <c r="X719" s="130"/>
      <c r="Y719" s="130"/>
      <c r="Z719" s="130"/>
    </row>
    <row r="720" spans="1:26" ht="24.75" customHeight="1">
      <c r="A720" s="453"/>
      <c r="B720" s="130"/>
      <c r="C720" s="453"/>
      <c r="D720" s="55"/>
      <c r="E720" s="55"/>
      <c r="F720" s="55"/>
      <c r="G720" s="151"/>
      <c r="H720" s="91"/>
      <c r="I720" s="90"/>
      <c r="J720" s="91"/>
      <c r="K720" s="130"/>
      <c r="L720" s="130"/>
      <c r="M720" s="130"/>
      <c r="N720" s="130"/>
      <c r="O720" s="130"/>
      <c r="P720" s="130"/>
      <c r="Q720" s="130"/>
      <c r="R720" s="130"/>
      <c r="S720" s="130"/>
      <c r="T720" s="130"/>
      <c r="U720" s="130"/>
      <c r="V720" s="130"/>
      <c r="W720" s="130"/>
      <c r="X720" s="130"/>
      <c r="Y720" s="130"/>
      <c r="Z720" s="130"/>
    </row>
    <row r="721" spans="1:26" ht="24.75" customHeight="1">
      <c r="A721" s="453"/>
      <c r="B721" s="130"/>
      <c r="C721" s="453"/>
      <c r="D721" s="55"/>
      <c r="E721" s="55"/>
      <c r="F721" s="55"/>
      <c r="G721" s="151"/>
      <c r="H721" s="91"/>
      <c r="I721" s="90"/>
      <c r="J721" s="91"/>
      <c r="K721" s="130"/>
      <c r="L721" s="130"/>
      <c r="M721" s="130"/>
      <c r="N721" s="130"/>
      <c r="O721" s="130"/>
      <c r="P721" s="130"/>
      <c r="Q721" s="130"/>
      <c r="R721" s="130"/>
      <c r="S721" s="130"/>
      <c r="T721" s="130"/>
      <c r="U721" s="130"/>
      <c r="V721" s="130"/>
      <c r="W721" s="130"/>
      <c r="X721" s="130"/>
      <c r="Y721" s="130"/>
      <c r="Z721" s="130"/>
    </row>
    <row r="722" spans="1:26" ht="24.75" customHeight="1">
      <c r="A722" s="453"/>
      <c r="B722" s="130"/>
      <c r="C722" s="453"/>
      <c r="D722" s="55"/>
      <c r="E722" s="55"/>
      <c r="F722" s="55"/>
      <c r="G722" s="151"/>
      <c r="H722" s="91"/>
      <c r="I722" s="90"/>
      <c r="J722" s="91"/>
      <c r="K722" s="130"/>
      <c r="L722" s="130"/>
      <c r="M722" s="130"/>
      <c r="N722" s="130"/>
      <c r="O722" s="130"/>
      <c r="P722" s="130"/>
      <c r="Q722" s="130"/>
      <c r="R722" s="130"/>
      <c r="S722" s="130"/>
      <c r="T722" s="130"/>
      <c r="U722" s="130"/>
      <c r="V722" s="130"/>
      <c r="W722" s="130"/>
      <c r="X722" s="130"/>
      <c r="Y722" s="130"/>
      <c r="Z722" s="130"/>
    </row>
    <row r="723" spans="1:26" ht="24.75" customHeight="1">
      <c r="A723" s="453"/>
      <c r="B723" s="130"/>
      <c r="C723" s="453"/>
      <c r="D723" s="55"/>
      <c r="E723" s="55"/>
      <c r="F723" s="55"/>
      <c r="G723" s="151"/>
      <c r="H723" s="91"/>
      <c r="I723" s="90"/>
      <c r="J723" s="91"/>
      <c r="K723" s="130"/>
      <c r="L723" s="130"/>
      <c r="M723" s="130"/>
      <c r="N723" s="130"/>
      <c r="O723" s="130"/>
      <c r="P723" s="130"/>
      <c r="Q723" s="130"/>
      <c r="R723" s="130"/>
      <c r="S723" s="130"/>
      <c r="T723" s="130"/>
      <c r="U723" s="130"/>
      <c r="V723" s="130"/>
      <c r="W723" s="130"/>
      <c r="X723" s="130"/>
      <c r="Y723" s="130"/>
      <c r="Z723" s="130"/>
    </row>
    <row r="724" spans="1:26" ht="24.75" customHeight="1">
      <c r="A724" s="453"/>
      <c r="B724" s="130"/>
      <c r="C724" s="453"/>
      <c r="D724" s="55"/>
      <c r="E724" s="55"/>
      <c r="F724" s="55"/>
      <c r="G724" s="151"/>
      <c r="H724" s="91"/>
      <c r="I724" s="90"/>
      <c r="J724" s="91"/>
      <c r="K724" s="130"/>
      <c r="L724" s="130"/>
      <c r="M724" s="130"/>
      <c r="N724" s="130"/>
      <c r="O724" s="130"/>
      <c r="P724" s="130"/>
      <c r="Q724" s="130"/>
      <c r="R724" s="130"/>
      <c r="S724" s="130"/>
      <c r="T724" s="130"/>
      <c r="U724" s="130"/>
      <c r="V724" s="130"/>
      <c r="W724" s="130"/>
      <c r="X724" s="130"/>
      <c r="Y724" s="130"/>
      <c r="Z724" s="130"/>
    </row>
    <row r="725" spans="1:26" ht="24.75" customHeight="1">
      <c r="A725" s="453"/>
      <c r="B725" s="130"/>
      <c r="C725" s="453"/>
      <c r="D725" s="55"/>
      <c r="E725" s="55"/>
      <c r="F725" s="55"/>
      <c r="G725" s="151"/>
      <c r="H725" s="91"/>
      <c r="I725" s="90"/>
      <c r="J725" s="91"/>
      <c r="K725" s="130"/>
      <c r="L725" s="130"/>
      <c r="M725" s="130"/>
      <c r="N725" s="130"/>
      <c r="O725" s="130"/>
      <c r="P725" s="130"/>
      <c r="Q725" s="130"/>
      <c r="R725" s="130"/>
      <c r="S725" s="130"/>
      <c r="T725" s="130"/>
      <c r="U725" s="130"/>
      <c r="V725" s="130"/>
      <c r="W725" s="130"/>
      <c r="X725" s="130"/>
      <c r="Y725" s="130"/>
      <c r="Z725" s="130"/>
    </row>
    <row r="726" spans="1:26" ht="24.75" customHeight="1">
      <c r="A726" s="453"/>
      <c r="B726" s="130"/>
      <c r="C726" s="453"/>
      <c r="D726" s="55"/>
      <c r="E726" s="55"/>
      <c r="F726" s="55"/>
      <c r="G726" s="151"/>
      <c r="H726" s="91"/>
      <c r="I726" s="90"/>
      <c r="J726" s="91"/>
      <c r="K726" s="130"/>
      <c r="L726" s="130"/>
      <c r="M726" s="130"/>
      <c r="N726" s="130"/>
      <c r="O726" s="130"/>
      <c r="P726" s="130"/>
      <c r="Q726" s="130"/>
      <c r="R726" s="130"/>
      <c r="S726" s="130"/>
      <c r="T726" s="130"/>
      <c r="U726" s="130"/>
      <c r="V726" s="130"/>
      <c r="W726" s="130"/>
      <c r="X726" s="130"/>
      <c r="Y726" s="130"/>
      <c r="Z726" s="130"/>
    </row>
    <row r="727" spans="1:26" ht="24.75" customHeight="1">
      <c r="A727" s="453"/>
      <c r="B727" s="130"/>
      <c r="C727" s="453"/>
      <c r="D727" s="55"/>
      <c r="E727" s="55"/>
      <c r="F727" s="55"/>
      <c r="G727" s="151"/>
      <c r="H727" s="91"/>
      <c r="I727" s="90"/>
      <c r="J727" s="91"/>
      <c r="K727" s="130"/>
      <c r="L727" s="130"/>
      <c r="M727" s="130"/>
      <c r="N727" s="130"/>
      <c r="O727" s="130"/>
      <c r="P727" s="130"/>
      <c r="Q727" s="130"/>
      <c r="R727" s="130"/>
      <c r="S727" s="130"/>
      <c r="T727" s="130"/>
      <c r="U727" s="130"/>
      <c r="V727" s="130"/>
      <c r="W727" s="130"/>
      <c r="X727" s="130"/>
      <c r="Y727" s="130"/>
      <c r="Z727" s="130"/>
    </row>
    <row r="728" spans="1:26" ht="24.75" customHeight="1">
      <c r="A728" s="453"/>
      <c r="B728" s="130"/>
      <c r="C728" s="453"/>
      <c r="D728" s="55"/>
      <c r="E728" s="55"/>
      <c r="F728" s="55"/>
      <c r="G728" s="151"/>
      <c r="H728" s="91"/>
      <c r="I728" s="90"/>
      <c r="J728" s="91"/>
      <c r="K728" s="130"/>
      <c r="L728" s="130"/>
      <c r="M728" s="130"/>
      <c r="N728" s="130"/>
      <c r="O728" s="130"/>
      <c r="P728" s="130"/>
      <c r="Q728" s="130"/>
      <c r="R728" s="130"/>
      <c r="S728" s="130"/>
      <c r="T728" s="130"/>
      <c r="U728" s="130"/>
      <c r="V728" s="130"/>
      <c r="W728" s="130"/>
      <c r="X728" s="130"/>
      <c r="Y728" s="130"/>
      <c r="Z728" s="130"/>
    </row>
    <row r="729" spans="1:26" ht="24.75" customHeight="1">
      <c r="A729" s="453"/>
      <c r="B729" s="130"/>
      <c r="C729" s="453"/>
      <c r="D729" s="55"/>
      <c r="E729" s="55"/>
      <c r="F729" s="55"/>
      <c r="G729" s="151"/>
      <c r="H729" s="91"/>
      <c r="I729" s="90"/>
      <c r="J729" s="91"/>
      <c r="K729" s="130"/>
      <c r="L729" s="130"/>
      <c r="M729" s="130"/>
      <c r="N729" s="130"/>
      <c r="O729" s="130"/>
      <c r="P729" s="130"/>
      <c r="Q729" s="130"/>
      <c r="R729" s="130"/>
      <c r="S729" s="130"/>
      <c r="T729" s="130"/>
      <c r="U729" s="130"/>
      <c r="V729" s="130"/>
      <c r="W729" s="130"/>
      <c r="X729" s="130"/>
      <c r="Y729" s="130"/>
      <c r="Z729" s="130"/>
    </row>
    <row r="730" spans="1:26" ht="24.75" customHeight="1">
      <c r="A730" s="453"/>
      <c r="B730" s="130"/>
      <c r="C730" s="453"/>
      <c r="D730" s="55"/>
      <c r="E730" s="55"/>
      <c r="F730" s="55"/>
      <c r="G730" s="151"/>
      <c r="H730" s="91"/>
      <c r="I730" s="90"/>
      <c r="J730" s="91"/>
      <c r="K730" s="130"/>
      <c r="L730" s="130"/>
      <c r="M730" s="130"/>
      <c r="N730" s="130"/>
      <c r="O730" s="130"/>
      <c r="P730" s="130"/>
      <c r="Q730" s="130"/>
      <c r="R730" s="130"/>
      <c r="S730" s="130"/>
      <c r="T730" s="130"/>
      <c r="U730" s="130"/>
      <c r="V730" s="130"/>
      <c r="W730" s="130"/>
      <c r="X730" s="130"/>
      <c r="Y730" s="130"/>
      <c r="Z730" s="130"/>
    </row>
    <row r="731" spans="1:26" ht="24.75" customHeight="1">
      <c r="A731" s="453"/>
      <c r="B731" s="130"/>
      <c r="C731" s="453"/>
      <c r="D731" s="55"/>
      <c r="E731" s="55"/>
      <c r="F731" s="55"/>
      <c r="G731" s="151"/>
      <c r="H731" s="91"/>
      <c r="I731" s="90"/>
      <c r="J731" s="91"/>
      <c r="K731" s="130"/>
      <c r="L731" s="130"/>
      <c r="M731" s="130"/>
      <c r="N731" s="130"/>
      <c r="O731" s="130"/>
      <c r="P731" s="130"/>
      <c r="Q731" s="130"/>
      <c r="R731" s="130"/>
      <c r="S731" s="130"/>
      <c r="T731" s="130"/>
      <c r="U731" s="130"/>
      <c r="V731" s="130"/>
      <c r="W731" s="130"/>
      <c r="X731" s="130"/>
      <c r="Y731" s="130"/>
      <c r="Z731" s="130"/>
    </row>
    <row r="732" spans="1:26" ht="24.75" customHeight="1">
      <c r="A732" s="453"/>
      <c r="B732" s="130"/>
      <c r="C732" s="453"/>
      <c r="D732" s="55"/>
      <c r="E732" s="55"/>
      <c r="F732" s="55"/>
      <c r="G732" s="151"/>
      <c r="H732" s="91"/>
      <c r="I732" s="90"/>
      <c r="J732" s="91"/>
      <c r="K732" s="130"/>
      <c r="L732" s="130"/>
      <c r="M732" s="130"/>
      <c r="N732" s="130"/>
      <c r="O732" s="130"/>
      <c r="P732" s="130"/>
      <c r="Q732" s="130"/>
      <c r="R732" s="130"/>
      <c r="S732" s="130"/>
      <c r="T732" s="130"/>
      <c r="U732" s="130"/>
      <c r="V732" s="130"/>
      <c r="W732" s="130"/>
      <c r="X732" s="130"/>
      <c r="Y732" s="130"/>
      <c r="Z732" s="130"/>
    </row>
    <row r="733" spans="1:26" ht="24.75" customHeight="1">
      <c r="A733" s="453"/>
      <c r="B733" s="130"/>
      <c r="C733" s="453"/>
      <c r="D733" s="55"/>
      <c r="E733" s="55"/>
      <c r="F733" s="55"/>
      <c r="G733" s="151"/>
      <c r="H733" s="91"/>
      <c r="I733" s="90"/>
      <c r="J733" s="91"/>
      <c r="K733" s="130"/>
      <c r="L733" s="130"/>
      <c r="M733" s="130"/>
      <c r="N733" s="130"/>
      <c r="O733" s="130"/>
      <c r="P733" s="130"/>
      <c r="Q733" s="130"/>
      <c r="R733" s="130"/>
      <c r="S733" s="130"/>
      <c r="T733" s="130"/>
      <c r="U733" s="130"/>
      <c r="V733" s="130"/>
      <c r="W733" s="130"/>
      <c r="X733" s="130"/>
      <c r="Y733" s="130"/>
      <c r="Z733" s="130"/>
    </row>
    <row r="734" spans="1:26" ht="24.75" customHeight="1">
      <c r="A734" s="453"/>
      <c r="B734" s="130"/>
      <c r="C734" s="453"/>
      <c r="D734" s="55"/>
      <c r="E734" s="55"/>
      <c r="F734" s="55"/>
      <c r="G734" s="151"/>
      <c r="H734" s="91"/>
      <c r="I734" s="90"/>
      <c r="J734" s="91"/>
      <c r="K734" s="130"/>
      <c r="L734" s="130"/>
      <c r="M734" s="130"/>
      <c r="N734" s="130"/>
      <c r="O734" s="130"/>
      <c r="P734" s="130"/>
      <c r="Q734" s="130"/>
      <c r="R734" s="130"/>
      <c r="S734" s="130"/>
      <c r="T734" s="130"/>
      <c r="U734" s="130"/>
      <c r="V734" s="130"/>
      <c r="W734" s="130"/>
      <c r="X734" s="130"/>
      <c r="Y734" s="130"/>
      <c r="Z734" s="130"/>
    </row>
    <row r="735" spans="1:26" ht="24.75" customHeight="1">
      <c r="A735" s="453"/>
      <c r="B735" s="130"/>
      <c r="C735" s="453"/>
      <c r="D735" s="55"/>
      <c r="E735" s="55"/>
      <c r="F735" s="55"/>
      <c r="G735" s="151"/>
      <c r="H735" s="91"/>
      <c r="I735" s="90"/>
      <c r="J735" s="91"/>
      <c r="K735" s="130"/>
      <c r="L735" s="130"/>
      <c r="M735" s="130"/>
      <c r="N735" s="130"/>
      <c r="O735" s="130"/>
      <c r="P735" s="130"/>
      <c r="Q735" s="130"/>
      <c r="R735" s="130"/>
      <c r="S735" s="130"/>
      <c r="T735" s="130"/>
      <c r="U735" s="130"/>
      <c r="V735" s="130"/>
      <c r="W735" s="130"/>
      <c r="X735" s="130"/>
      <c r="Y735" s="130"/>
      <c r="Z735" s="130"/>
    </row>
    <row r="736" spans="1:26" ht="24.75" customHeight="1">
      <c r="A736" s="453"/>
      <c r="B736" s="130"/>
      <c r="C736" s="453"/>
      <c r="D736" s="55"/>
      <c r="E736" s="55"/>
      <c r="F736" s="55"/>
      <c r="G736" s="151"/>
      <c r="H736" s="91"/>
      <c r="I736" s="90"/>
      <c r="J736" s="91"/>
      <c r="K736" s="130"/>
      <c r="L736" s="130"/>
      <c r="M736" s="130"/>
      <c r="N736" s="130"/>
      <c r="O736" s="130"/>
      <c r="P736" s="130"/>
      <c r="Q736" s="130"/>
      <c r="R736" s="130"/>
      <c r="S736" s="130"/>
      <c r="T736" s="130"/>
      <c r="U736" s="130"/>
      <c r="V736" s="130"/>
      <c r="W736" s="130"/>
      <c r="X736" s="130"/>
      <c r="Y736" s="130"/>
      <c r="Z736" s="130"/>
    </row>
    <row r="737" spans="1:26" ht="24.75" customHeight="1">
      <c r="A737" s="453"/>
      <c r="B737" s="130"/>
      <c r="C737" s="453"/>
      <c r="D737" s="55"/>
      <c r="E737" s="55"/>
      <c r="F737" s="55"/>
      <c r="G737" s="151"/>
      <c r="H737" s="91"/>
      <c r="I737" s="90"/>
      <c r="J737" s="91"/>
      <c r="K737" s="130"/>
      <c r="L737" s="130"/>
      <c r="M737" s="130"/>
      <c r="N737" s="130"/>
      <c r="O737" s="130"/>
      <c r="P737" s="130"/>
      <c r="Q737" s="130"/>
      <c r="R737" s="130"/>
      <c r="S737" s="130"/>
      <c r="T737" s="130"/>
      <c r="U737" s="130"/>
      <c r="V737" s="130"/>
      <c r="W737" s="130"/>
      <c r="X737" s="130"/>
      <c r="Y737" s="130"/>
      <c r="Z737" s="130"/>
    </row>
    <row r="738" spans="1:26" ht="24.75" customHeight="1">
      <c r="A738" s="453"/>
      <c r="B738" s="130"/>
      <c r="C738" s="453"/>
      <c r="D738" s="55"/>
      <c r="E738" s="55"/>
      <c r="F738" s="55"/>
      <c r="G738" s="151"/>
      <c r="H738" s="91"/>
      <c r="I738" s="90"/>
      <c r="J738" s="91"/>
      <c r="K738" s="130"/>
      <c r="L738" s="130"/>
      <c r="M738" s="130"/>
      <c r="N738" s="130"/>
      <c r="O738" s="130"/>
      <c r="P738" s="130"/>
      <c r="Q738" s="130"/>
      <c r="R738" s="130"/>
      <c r="S738" s="130"/>
      <c r="T738" s="130"/>
      <c r="U738" s="130"/>
      <c r="V738" s="130"/>
      <c r="W738" s="130"/>
      <c r="X738" s="130"/>
      <c r="Y738" s="130"/>
      <c r="Z738" s="130"/>
    </row>
    <row r="739" spans="1:26" ht="24.75" customHeight="1">
      <c r="A739" s="453"/>
      <c r="B739" s="130"/>
      <c r="C739" s="453"/>
      <c r="D739" s="55"/>
      <c r="E739" s="55"/>
      <c r="F739" s="55"/>
      <c r="G739" s="151"/>
      <c r="H739" s="91"/>
      <c r="I739" s="90"/>
      <c r="J739" s="91"/>
      <c r="K739" s="130"/>
      <c r="L739" s="130"/>
      <c r="M739" s="130"/>
      <c r="N739" s="130"/>
      <c r="O739" s="130"/>
      <c r="P739" s="130"/>
      <c r="Q739" s="130"/>
      <c r="R739" s="130"/>
      <c r="S739" s="130"/>
      <c r="T739" s="130"/>
      <c r="U739" s="130"/>
      <c r="V739" s="130"/>
      <c r="W739" s="130"/>
      <c r="X739" s="130"/>
      <c r="Y739" s="130"/>
      <c r="Z739" s="130"/>
    </row>
    <row r="740" spans="1:26" ht="24.75" customHeight="1">
      <c r="A740" s="453"/>
      <c r="B740" s="130"/>
      <c r="C740" s="453"/>
      <c r="D740" s="55"/>
      <c r="E740" s="55"/>
      <c r="F740" s="55"/>
      <c r="G740" s="151"/>
      <c r="H740" s="91"/>
      <c r="I740" s="90"/>
      <c r="J740" s="91"/>
      <c r="K740" s="130"/>
      <c r="L740" s="130"/>
      <c r="M740" s="130"/>
      <c r="N740" s="130"/>
      <c r="O740" s="130"/>
      <c r="P740" s="130"/>
      <c r="Q740" s="130"/>
      <c r="R740" s="130"/>
      <c r="S740" s="130"/>
      <c r="T740" s="130"/>
      <c r="U740" s="130"/>
      <c r="V740" s="130"/>
      <c r="W740" s="130"/>
      <c r="X740" s="130"/>
      <c r="Y740" s="130"/>
      <c r="Z740" s="130"/>
    </row>
    <row r="741" spans="1:26" ht="24.75" customHeight="1">
      <c r="A741" s="453"/>
      <c r="B741" s="130"/>
      <c r="C741" s="453"/>
      <c r="D741" s="55"/>
      <c r="E741" s="55"/>
      <c r="F741" s="55"/>
      <c r="G741" s="151"/>
      <c r="H741" s="91"/>
      <c r="I741" s="90"/>
      <c r="J741" s="91"/>
      <c r="K741" s="130"/>
      <c r="L741" s="130"/>
      <c r="M741" s="130"/>
      <c r="N741" s="130"/>
      <c r="O741" s="130"/>
      <c r="P741" s="130"/>
      <c r="Q741" s="130"/>
      <c r="R741" s="130"/>
      <c r="S741" s="130"/>
      <c r="T741" s="130"/>
      <c r="U741" s="130"/>
      <c r="V741" s="130"/>
      <c r="W741" s="130"/>
      <c r="X741" s="130"/>
      <c r="Y741" s="130"/>
      <c r="Z741" s="130"/>
    </row>
    <row r="742" spans="1:26" ht="24.75" customHeight="1">
      <c r="A742" s="453"/>
      <c r="B742" s="130"/>
      <c r="C742" s="453"/>
      <c r="D742" s="55"/>
      <c r="E742" s="55"/>
      <c r="F742" s="55"/>
      <c r="G742" s="151"/>
      <c r="H742" s="91"/>
      <c r="I742" s="90"/>
      <c r="J742" s="91"/>
      <c r="K742" s="130"/>
      <c r="L742" s="130"/>
      <c r="M742" s="130"/>
      <c r="N742" s="130"/>
      <c r="O742" s="130"/>
      <c r="P742" s="130"/>
      <c r="Q742" s="130"/>
      <c r="R742" s="130"/>
      <c r="S742" s="130"/>
      <c r="T742" s="130"/>
      <c r="U742" s="130"/>
      <c r="V742" s="130"/>
      <c r="W742" s="130"/>
      <c r="X742" s="130"/>
      <c r="Y742" s="130"/>
      <c r="Z742" s="130"/>
    </row>
    <row r="743" spans="1:26" ht="24.75" customHeight="1">
      <c r="A743" s="453"/>
      <c r="B743" s="130"/>
      <c r="C743" s="453"/>
      <c r="D743" s="55"/>
      <c r="E743" s="55"/>
      <c r="F743" s="55"/>
      <c r="G743" s="151"/>
      <c r="H743" s="91"/>
      <c r="I743" s="90"/>
      <c r="J743" s="91"/>
      <c r="K743" s="130"/>
      <c r="L743" s="130"/>
      <c r="M743" s="130"/>
      <c r="N743" s="130"/>
      <c r="O743" s="130"/>
      <c r="P743" s="130"/>
      <c r="Q743" s="130"/>
      <c r="R743" s="130"/>
      <c r="S743" s="130"/>
      <c r="T743" s="130"/>
      <c r="U743" s="130"/>
      <c r="V743" s="130"/>
      <c r="W743" s="130"/>
      <c r="X743" s="130"/>
      <c r="Y743" s="130"/>
      <c r="Z743" s="130"/>
    </row>
    <row r="744" spans="1:26" ht="24.75" customHeight="1">
      <c r="A744" s="453"/>
      <c r="B744" s="130"/>
      <c r="C744" s="453"/>
      <c r="D744" s="55"/>
      <c r="E744" s="55"/>
      <c r="F744" s="55"/>
      <c r="G744" s="151"/>
      <c r="H744" s="91"/>
      <c r="I744" s="90"/>
      <c r="J744" s="91"/>
      <c r="K744" s="130"/>
      <c r="L744" s="130"/>
      <c r="M744" s="130"/>
      <c r="N744" s="130"/>
      <c r="O744" s="130"/>
      <c r="P744" s="130"/>
      <c r="Q744" s="130"/>
      <c r="R744" s="130"/>
      <c r="S744" s="130"/>
      <c r="T744" s="130"/>
      <c r="U744" s="130"/>
      <c r="V744" s="130"/>
      <c r="W744" s="130"/>
      <c r="X744" s="130"/>
      <c r="Y744" s="130"/>
      <c r="Z744" s="130"/>
    </row>
    <row r="745" spans="1:26" ht="24.75" customHeight="1">
      <c r="A745" s="453"/>
      <c r="B745" s="130"/>
      <c r="C745" s="453"/>
      <c r="D745" s="55"/>
      <c r="E745" s="55"/>
      <c r="F745" s="55"/>
      <c r="G745" s="151"/>
      <c r="H745" s="91"/>
      <c r="I745" s="90"/>
      <c r="J745" s="91"/>
      <c r="K745" s="130"/>
      <c r="L745" s="130"/>
      <c r="M745" s="130"/>
      <c r="N745" s="130"/>
      <c r="O745" s="130"/>
      <c r="P745" s="130"/>
      <c r="Q745" s="130"/>
      <c r="R745" s="130"/>
      <c r="S745" s="130"/>
      <c r="T745" s="130"/>
      <c r="U745" s="130"/>
      <c r="V745" s="130"/>
      <c r="W745" s="130"/>
      <c r="X745" s="130"/>
      <c r="Y745" s="130"/>
      <c r="Z745" s="130"/>
    </row>
    <row r="746" spans="1:26" ht="24.75" customHeight="1">
      <c r="A746" s="453"/>
      <c r="B746" s="130"/>
      <c r="C746" s="453"/>
      <c r="D746" s="55"/>
      <c r="E746" s="55"/>
      <c r="F746" s="55"/>
      <c r="G746" s="151"/>
      <c r="H746" s="91"/>
      <c r="I746" s="90"/>
      <c r="J746" s="91"/>
      <c r="K746" s="130"/>
      <c r="L746" s="130"/>
      <c r="M746" s="130"/>
      <c r="N746" s="130"/>
      <c r="O746" s="130"/>
      <c r="P746" s="130"/>
      <c r="Q746" s="130"/>
      <c r="R746" s="130"/>
      <c r="S746" s="130"/>
      <c r="T746" s="130"/>
      <c r="U746" s="130"/>
      <c r="V746" s="130"/>
      <c r="W746" s="130"/>
      <c r="X746" s="130"/>
      <c r="Y746" s="130"/>
      <c r="Z746" s="130"/>
    </row>
    <row r="747" spans="1:26" ht="24.75" customHeight="1">
      <c r="A747" s="453"/>
      <c r="B747" s="130"/>
      <c r="C747" s="453"/>
      <c r="D747" s="55"/>
      <c r="E747" s="55"/>
      <c r="F747" s="55"/>
      <c r="G747" s="151"/>
      <c r="H747" s="91"/>
      <c r="I747" s="90"/>
      <c r="J747" s="91"/>
      <c r="K747" s="130"/>
      <c r="L747" s="130"/>
      <c r="M747" s="130"/>
      <c r="N747" s="130"/>
      <c r="O747" s="130"/>
      <c r="P747" s="130"/>
      <c r="Q747" s="130"/>
      <c r="R747" s="130"/>
      <c r="S747" s="130"/>
      <c r="T747" s="130"/>
      <c r="U747" s="130"/>
      <c r="V747" s="130"/>
      <c r="W747" s="130"/>
      <c r="X747" s="130"/>
      <c r="Y747" s="130"/>
      <c r="Z747" s="130"/>
    </row>
    <row r="748" spans="1:26" ht="24.75" customHeight="1">
      <c r="A748" s="453"/>
      <c r="B748" s="130"/>
      <c r="C748" s="453"/>
      <c r="D748" s="55"/>
      <c r="E748" s="55"/>
      <c r="F748" s="55"/>
      <c r="G748" s="151"/>
      <c r="H748" s="91"/>
      <c r="I748" s="90"/>
      <c r="J748" s="91"/>
      <c r="K748" s="130"/>
      <c r="L748" s="130"/>
      <c r="M748" s="130"/>
      <c r="N748" s="130"/>
      <c r="O748" s="130"/>
      <c r="P748" s="130"/>
      <c r="Q748" s="130"/>
      <c r="R748" s="130"/>
      <c r="S748" s="130"/>
      <c r="T748" s="130"/>
      <c r="U748" s="130"/>
      <c r="V748" s="130"/>
      <c r="W748" s="130"/>
      <c r="X748" s="130"/>
      <c r="Y748" s="130"/>
      <c r="Z748" s="130"/>
    </row>
    <row r="749" spans="1:26" ht="24.75" customHeight="1">
      <c r="A749" s="453"/>
      <c r="B749" s="130"/>
      <c r="C749" s="453"/>
      <c r="D749" s="55"/>
      <c r="E749" s="55"/>
      <c r="F749" s="55"/>
      <c r="G749" s="151"/>
      <c r="H749" s="91"/>
      <c r="I749" s="90"/>
      <c r="J749" s="91"/>
      <c r="K749" s="130"/>
      <c r="L749" s="130"/>
      <c r="M749" s="130"/>
      <c r="N749" s="130"/>
      <c r="O749" s="130"/>
      <c r="P749" s="130"/>
      <c r="Q749" s="130"/>
      <c r="R749" s="130"/>
      <c r="S749" s="130"/>
      <c r="T749" s="130"/>
      <c r="U749" s="130"/>
      <c r="V749" s="130"/>
      <c r="W749" s="130"/>
      <c r="X749" s="130"/>
      <c r="Y749" s="130"/>
      <c r="Z749" s="130"/>
    </row>
    <row r="750" spans="1:26" ht="24.75" customHeight="1">
      <c r="A750" s="453"/>
      <c r="B750" s="130"/>
      <c r="C750" s="453"/>
      <c r="D750" s="55"/>
      <c r="E750" s="55"/>
      <c r="F750" s="55"/>
      <c r="G750" s="151"/>
      <c r="H750" s="91"/>
      <c r="I750" s="90"/>
      <c r="J750" s="91"/>
      <c r="K750" s="130"/>
      <c r="L750" s="130"/>
      <c r="M750" s="130"/>
      <c r="N750" s="130"/>
      <c r="O750" s="130"/>
      <c r="P750" s="130"/>
      <c r="Q750" s="130"/>
      <c r="R750" s="130"/>
      <c r="S750" s="130"/>
      <c r="T750" s="130"/>
      <c r="U750" s="130"/>
      <c r="V750" s="130"/>
      <c r="W750" s="130"/>
      <c r="X750" s="130"/>
      <c r="Y750" s="130"/>
      <c r="Z750" s="130"/>
    </row>
    <row r="751" spans="1:26" ht="24.75" customHeight="1">
      <c r="A751" s="453"/>
      <c r="B751" s="130"/>
      <c r="C751" s="453"/>
      <c r="D751" s="55"/>
      <c r="E751" s="55"/>
      <c r="F751" s="55"/>
      <c r="G751" s="151"/>
      <c r="H751" s="91"/>
      <c r="I751" s="90"/>
      <c r="J751" s="91"/>
      <c r="K751" s="130"/>
      <c r="L751" s="130"/>
      <c r="M751" s="130"/>
      <c r="N751" s="130"/>
      <c r="O751" s="130"/>
      <c r="P751" s="130"/>
      <c r="Q751" s="130"/>
      <c r="R751" s="130"/>
      <c r="S751" s="130"/>
      <c r="T751" s="130"/>
      <c r="U751" s="130"/>
      <c r="V751" s="130"/>
      <c r="W751" s="130"/>
      <c r="X751" s="130"/>
      <c r="Y751" s="130"/>
      <c r="Z751" s="130"/>
    </row>
    <row r="752" spans="1:26" ht="24.75" customHeight="1">
      <c r="A752" s="453"/>
      <c r="B752" s="130"/>
      <c r="C752" s="453"/>
      <c r="D752" s="55"/>
      <c r="E752" s="55"/>
      <c r="F752" s="55"/>
      <c r="G752" s="151"/>
      <c r="H752" s="91"/>
      <c r="I752" s="90"/>
      <c r="J752" s="91"/>
      <c r="K752" s="130"/>
      <c r="L752" s="130"/>
      <c r="M752" s="130"/>
      <c r="N752" s="130"/>
      <c r="O752" s="130"/>
      <c r="P752" s="130"/>
      <c r="Q752" s="130"/>
      <c r="R752" s="130"/>
      <c r="S752" s="130"/>
      <c r="T752" s="130"/>
      <c r="U752" s="130"/>
      <c r="V752" s="130"/>
      <c r="W752" s="130"/>
      <c r="X752" s="130"/>
      <c r="Y752" s="130"/>
      <c r="Z752" s="130"/>
    </row>
    <row r="753" spans="1:26" ht="24.75" customHeight="1">
      <c r="A753" s="453"/>
      <c r="B753" s="130"/>
      <c r="C753" s="453"/>
      <c r="D753" s="55"/>
      <c r="E753" s="55"/>
      <c r="F753" s="55"/>
      <c r="G753" s="151"/>
      <c r="H753" s="91"/>
      <c r="I753" s="90"/>
      <c r="J753" s="91"/>
      <c r="K753" s="130"/>
      <c r="L753" s="130"/>
      <c r="M753" s="130"/>
      <c r="N753" s="130"/>
      <c r="O753" s="130"/>
      <c r="P753" s="130"/>
      <c r="Q753" s="130"/>
      <c r="R753" s="130"/>
      <c r="S753" s="130"/>
      <c r="T753" s="130"/>
      <c r="U753" s="130"/>
      <c r="V753" s="130"/>
      <c r="W753" s="130"/>
      <c r="X753" s="130"/>
      <c r="Y753" s="130"/>
      <c r="Z753" s="130"/>
    </row>
    <row r="754" spans="1:26" ht="24.75" customHeight="1">
      <c r="A754" s="453"/>
      <c r="B754" s="130"/>
      <c r="C754" s="453"/>
      <c r="D754" s="55"/>
      <c r="E754" s="55"/>
      <c r="F754" s="55"/>
      <c r="G754" s="151"/>
      <c r="H754" s="91"/>
      <c r="I754" s="90"/>
      <c r="J754" s="91"/>
      <c r="K754" s="130"/>
      <c r="L754" s="130"/>
      <c r="M754" s="130"/>
      <c r="N754" s="130"/>
      <c r="O754" s="130"/>
      <c r="P754" s="130"/>
      <c r="Q754" s="130"/>
      <c r="R754" s="130"/>
      <c r="S754" s="130"/>
      <c r="T754" s="130"/>
      <c r="U754" s="130"/>
      <c r="V754" s="130"/>
      <c r="W754" s="130"/>
      <c r="X754" s="130"/>
      <c r="Y754" s="130"/>
      <c r="Z754" s="130"/>
    </row>
    <row r="755" spans="1:26" ht="24.75" customHeight="1">
      <c r="A755" s="453"/>
      <c r="B755" s="130"/>
      <c r="C755" s="453"/>
      <c r="D755" s="55"/>
      <c r="E755" s="55"/>
      <c r="F755" s="55"/>
      <c r="G755" s="151"/>
      <c r="H755" s="91"/>
      <c r="I755" s="90"/>
      <c r="J755" s="91"/>
      <c r="K755" s="130"/>
      <c r="L755" s="130"/>
      <c r="M755" s="130"/>
      <c r="N755" s="130"/>
      <c r="O755" s="130"/>
      <c r="P755" s="130"/>
      <c r="Q755" s="130"/>
      <c r="R755" s="130"/>
      <c r="S755" s="130"/>
      <c r="T755" s="130"/>
      <c r="U755" s="130"/>
      <c r="V755" s="130"/>
      <c r="W755" s="130"/>
      <c r="X755" s="130"/>
      <c r="Y755" s="130"/>
      <c r="Z755" s="130"/>
    </row>
    <row r="756" spans="1:26" ht="24.75" customHeight="1">
      <c r="A756" s="453"/>
      <c r="B756" s="130"/>
      <c r="C756" s="453"/>
      <c r="D756" s="55"/>
      <c r="E756" s="55"/>
      <c r="F756" s="55"/>
      <c r="G756" s="151"/>
      <c r="H756" s="91"/>
      <c r="I756" s="90"/>
      <c r="J756" s="91"/>
      <c r="K756" s="130"/>
      <c r="L756" s="130"/>
      <c r="M756" s="130"/>
      <c r="N756" s="130"/>
      <c r="O756" s="130"/>
      <c r="P756" s="130"/>
      <c r="Q756" s="130"/>
      <c r="R756" s="130"/>
      <c r="S756" s="130"/>
      <c r="T756" s="130"/>
      <c r="U756" s="130"/>
      <c r="V756" s="130"/>
      <c r="W756" s="130"/>
      <c r="X756" s="130"/>
      <c r="Y756" s="130"/>
      <c r="Z756" s="130"/>
    </row>
    <row r="757" spans="1:26" ht="24.75" customHeight="1">
      <c r="A757" s="453"/>
      <c r="B757" s="130"/>
      <c r="C757" s="453"/>
      <c r="D757" s="55"/>
      <c r="E757" s="55"/>
      <c r="F757" s="55"/>
      <c r="G757" s="151"/>
      <c r="H757" s="91"/>
      <c r="I757" s="90"/>
      <c r="J757" s="91"/>
      <c r="K757" s="130"/>
      <c r="L757" s="130"/>
      <c r="M757" s="130"/>
      <c r="N757" s="130"/>
      <c r="O757" s="130"/>
      <c r="P757" s="130"/>
      <c r="Q757" s="130"/>
      <c r="R757" s="130"/>
      <c r="S757" s="130"/>
      <c r="T757" s="130"/>
      <c r="U757" s="130"/>
      <c r="V757" s="130"/>
      <c r="W757" s="130"/>
      <c r="X757" s="130"/>
      <c r="Y757" s="130"/>
      <c r="Z757" s="130"/>
    </row>
    <row r="758" spans="1:26" ht="24.75" customHeight="1">
      <c r="A758" s="453"/>
      <c r="B758" s="130"/>
      <c r="C758" s="453"/>
      <c r="D758" s="55"/>
      <c r="E758" s="55"/>
      <c r="F758" s="55"/>
      <c r="G758" s="151"/>
      <c r="H758" s="91"/>
      <c r="I758" s="90"/>
      <c r="J758" s="91"/>
      <c r="K758" s="130"/>
      <c r="L758" s="130"/>
      <c r="M758" s="130"/>
      <c r="N758" s="130"/>
      <c r="O758" s="130"/>
      <c r="P758" s="130"/>
      <c r="Q758" s="130"/>
      <c r="R758" s="130"/>
      <c r="S758" s="130"/>
      <c r="T758" s="130"/>
      <c r="U758" s="130"/>
      <c r="V758" s="130"/>
      <c r="W758" s="130"/>
      <c r="X758" s="130"/>
      <c r="Y758" s="130"/>
      <c r="Z758" s="130"/>
    </row>
    <row r="759" spans="1:26" ht="24.75" customHeight="1">
      <c r="A759" s="453"/>
      <c r="B759" s="130"/>
      <c r="C759" s="453"/>
      <c r="D759" s="55"/>
      <c r="E759" s="55"/>
      <c r="F759" s="55"/>
      <c r="G759" s="151"/>
      <c r="H759" s="91"/>
      <c r="I759" s="90"/>
      <c r="J759" s="91"/>
      <c r="K759" s="130"/>
      <c r="L759" s="130"/>
      <c r="M759" s="130"/>
      <c r="N759" s="130"/>
      <c r="O759" s="130"/>
      <c r="P759" s="130"/>
      <c r="Q759" s="130"/>
      <c r="R759" s="130"/>
      <c r="S759" s="130"/>
      <c r="T759" s="130"/>
      <c r="U759" s="130"/>
      <c r="V759" s="130"/>
      <c r="W759" s="130"/>
      <c r="X759" s="130"/>
      <c r="Y759" s="130"/>
      <c r="Z759" s="130"/>
    </row>
    <row r="760" spans="1:26" ht="24.75" customHeight="1">
      <c r="A760" s="453"/>
      <c r="B760" s="130"/>
      <c r="C760" s="453"/>
      <c r="D760" s="55"/>
      <c r="E760" s="55"/>
      <c r="F760" s="55"/>
      <c r="G760" s="151"/>
      <c r="H760" s="91"/>
      <c r="I760" s="90"/>
      <c r="J760" s="91"/>
      <c r="K760" s="130"/>
      <c r="L760" s="130"/>
      <c r="M760" s="130"/>
      <c r="N760" s="130"/>
      <c r="O760" s="130"/>
      <c r="P760" s="130"/>
      <c r="Q760" s="130"/>
      <c r="R760" s="130"/>
      <c r="S760" s="130"/>
      <c r="T760" s="130"/>
      <c r="U760" s="130"/>
      <c r="V760" s="130"/>
      <c r="W760" s="130"/>
      <c r="X760" s="130"/>
      <c r="Y760" s="130"/>
      <c r="Z760" s="130"/>
    </row>
    <row r="761" spans="1:26" ht="24.75" customHeight="1">
      <c r="A761" s="453"/>
      <c r="B761" s="130"/>
      <c r="C761" s="453"/>
      <c r="D761" s="55"/>
      <c r="E761" s="55"/>
      <c r="F761" s="55"/>
      <c r="G761" s="151"/>
      <c r="H761" s="91"/>
      <c r="I761" s="90"/>
      <c r="J761" s="91"/>
      <c r="K761" s="130"/>
      <c r="L761" s="130"/>
      <c r="M761" s="130"/>
      <c r="N761" s="130"/>
      <c r="O761" s="130"/>
      <c r="P761" s="130"/>
      <c r="Q761" s="130"/>
      <c r="R761" s="130"/>
      <c r="S761" s="130"/>
      <c r="T761" s="130"/>
      <c r="U761" s="130"/>
      <c r="V761" s="130"/>
      <c r="W761" s="130"/>
      <c r="X761" s="130"/>
      <c r="Y761" s="130"/>
      <c r="Z761" s="130"/>
    </row>
    <row r="762" spans="1:26" ht="24.75" customHeight="1">
      <c r="A762" s="453"/>
      <c r="B762" s="130"/>
      <c r="C762" s="453"/>
      <c r="D762" s="55"/>
      <c r="E762" s="55"/>
      <c r="F762" s="55"/>
      <c r="G762" s="151"/>
      <c r="H762" s="91"/>
      <c r="I762" s="90"/>
      <c r="J762" s="91"/>
      <c r="K762" s="130"/>
      <c r="L762" s="130"/>
      <c r="M762" s="130"/>
      <c r="N762" s="130"/>
      <c r="O762" s="130"/>
      <c r="P762" s="130"/>
      <c r="Q762" s="130"/>
      <c r="R762" s="130"/>
      <c r="S762" s="130"/>
      <c r="T762" s="130"/>
      <c r="U762" s="130"/>
      <c r="V762" s="130"/>
      <c r="W762" s="130"/>
      <c r="X762" s="130"/>
      <c r="Y762" s="130"/>
      <c r="Z762" s="130"/>
    </row>
    <row r="763" spans="1:26" ht="24.75" customHeight="1">
      <c r="A763" s="453"/>
      <c r="B763" s="130"/>
      <c r="C763" s="453"/>
      <c r="D763" s="55"/>
      <c r="E763" s="55"/>
      <c r="F763" s="55"/>
      <c r="G763" s="151"/>
      <c r="H763" s="91"/>
      <c r="I763" s="90"/>
      <c r="J763" s="91"/>
      <c r="K763" s="130"/>
      <c r="L763" s="130"/>
      <c r="M763" s="130"/>
      <c r="N763" s="130"/>
      <c r="O763" s="130"/>
      <c r="P763" s="130"/>
      <c r="Q763" s="130"/>
      <c r="R763" s="130"/>
      <c r="S763" s="130"/>
      <c r="T763" s="130"/>
      <c r="U763" s="130"/>
      <c r="V763" s="130"/>
      <c r="W763" s="130"/>
      <c r="X763" s="130"/>
      <c r="Y763" s="130"/>
      <c r="Z763" s="130"/>
    </row>
    <row r="764" spans="1:26" ht="24.75" customHeight="1">
      <c r="A764" s="453"/>
      <c r="B764" s="130"/>
      <c r="C764" s="453"/>
      <c r="D764" s="55"/>
      <c r="E764" s="55"/>
      <c r="F764" s="55"/>
      <c r="G764" s="151"/>
      <c r="H764" s="91"/>
      <c r="I764" s="90"/>
      <c r="J764" s="91"/>
      <c r="K764" s="130"/>
      <c r="L764" s="130"/>
      <c r="M764" s="130"/>
      <c r="N764" s="130"/>
      <c r="O764" s="130"/>
      <c r="P764" s="130"/>
      <c r="Q764" s="130"/>
      <c r="R764" s="130"/>
      <c r="S764" s="130"/>
      <c r="T764" s="130"/>
      <c r="U764" s="130"/>
      <c r="V764" s="130"/>
      <c r="W764" s="130"/>
      <c r="X764" s="130"/>
      <c r="Y764" s="130"/>
      <c r="Z764" s="130"/>
    </row>
    <row r="765" spans="1:26" ht="24.75" customHeight="1">
      <c r="A765" s="453"/>
      <c r="B765" s="130"/>
      <c r="C765" s="453"/>
      <c r="D765" s="55"/>
      <c r="E765" s="55"/>
      <c r="F765" s="55"/>
      <c r="G765" s="151"/>
      <c r="H765" s="91"/>
      <c r="I765" s="90"/>
      <c r="J765" s="91"/>
      <c r="K765" s="130"/>
      <c r="L765" s="130"/>
      <c r="M765" s="130"/>
      <c r="N765" s="130"/>
      <c r="O765" s="130"/>
      <c r="P765" s="130"/>
      <c r="Q765" s="130"/>
      <c r="R765" s="130"/>
      <c r="S765" s="130"/>
      <c r="T765" s="130"/>
      <c r="U765" s="130"/>
      <c r="V765" s="130"/>
      <c r="W765" s="130"/>
      <c r="X765" s="130"/>
      <c r="Y765" s="130"/>
      <c r="Z765" s="130"/>
    </row>
    <row r="766" spans="1:26" ht="24.75" customHeight="1">
      <c r="A766" s="453"/>
      <c r="B766" s="130"/>
      <c r="C766" s="453"/>
      <c r="D766" s="55"/>
      <c r="E766" s="55"/>
      <c r="F766" s="55"/>
      <c r="G766" s="151"/>
      <c r="H766" s="91"/>
      <c r="I766" s="90"/>
      <c r="J766" s="91"/>
      <c r="K766" s="130"/>
      <c r="L766" s="130"/>
      <c r="M766" s="130"/>
      <c r="N766" s="130"/>
      <c r="O766" s="130"/>
      <c r="P766" s="130"/>
      <c r="Q766" s="130"/>
      <c r="R766" s="130"/>
      <c r="S766" s="130"/>
      <c r="T766" s="130"/>
      <c r="U766" s="130"/>
      <c r="V766" s="130"/>
      <c r="W766" s="130"/>
      <c r="X766" s="130"/>
      <c r="Y766" s="130"/>
      <c r="Z766" s="130"/>
    </row>
    <row r="767" spans="1:26" ht="24.75" customHeight="1">
      <c r="A767" s="453"/>
      <c r="B767" s="130"/>
      <c r="C767" s="453"/>
      <c r="D767" s="55"/>
      <c r="E767" s="55"/>
      <c r="F767" s="55"/>
      <c r="G767" s="151"/>
      <c r="H767" s="91"/>
      <c r="I767" s="90"/>
      <c r="J767" s="91"/>
      <c r="K767" s="130"/>
      <c r="L767" s="130"/>
      <c r="M767" s="130"/>
      <c r="N767" s="130"/>
      <c r="O767" s="130"/>
      <c r="P767" s="130"/>
      <c r="Q767" s="130"/>
      <c r="R767" s="130"/>
      <c r="S767" s="130"/>
      <c r="T767" s="130"/>
      <c r="U767" s="130"/>
      <c r="V767" s="130"/>
      <c r="W767" s="130"/>
      <c r="X767" s="130"/>
      <c r="Y767" s="130"/>
      <c r="Z767" s="130"/>
    </row>
    <row r="768" spans="1:26" ht="24.75" customHeight="1">
      <c r="A768" s="453"/>
      <c r="B768" s="130"/>
      <c r="C768" s="453"/>
      <c r="D768" s="55"/>
      <c r="E768" s="55"/>
      <c r="F768" s="55"/>
      <c r="G768" s="151"/>
      <c r="H768" s="91"/>
      <c r="I768" s="90"/>
      <c r="J768" s="91"/>
      <c r="K768" s="130"/>
      <c r="L768" s="130"/>
      <c r="M768" s="130"/>
      <c r="N768" s="130"/>
      <c r="O768" s="130"/>
      <c r="P768" s="130"/>
      <c r="Q768" s="130"/>
      <c r="R768" s="130"/>
      <c r="S768" s="130"/>
      <c r="T768" s="130"/>
      <c r="U768" s="130"/>
      <c r="V768" s="130"/>
      <c r="W768" s="130"/>
      <c r="X768" s="130"/>
      <c r="Y768" s="130"/>
      <c r="Z768" s="130"/>
    </row>
    <row r="769" spans="1:26" ht="24.75" customHeight="1">
      <c r="A769" s="453"/>
      <c r="B769" s="130"/>
      <c r="C769" s="453"/>
      <c r="D769" s="55"/>
      <c r="E769" s="55"/>
      <c r="F769" s="55"/>
      <c r="G769" s="151"/>
      <c r="H769" s="91"/>
      <c r="I769" s="90"/>
      <c r="J769" s="91"/>
      <c r="K769" s="130"/>
      <c r="L769" s="130"/>
      <c r="M769" s="130"/>
      <c r="N769" s="130"/>
      <c r="O769" s="130"/>
      <c r="P769" s="130"/>
      <c r="Q769" s="130"/>
      <c r="R769" s="130"/>
      <c r="S769" s="130"/>
      <c r="T769" s="130"/>
      <c r="U769" s="130"/>
      <c r="V769" s="130"/>
      <c r="W769" s="130"/>
      <c r="X769" s="130"/>
      <c r="Y769" s="130"/>
      <c r="Z769" s="130"/>
    </row>
    <row r="770" spans="1:26" ht="24.75" customHeight="1">
      <c r="A770" s="453"/>
      <c r="B770" s="130"/>
      <c r="C770" s="453"/>
      <c r="D770" s="55"/>
      <c r="E770" s="55"/>
      <c r="F770" s="55"/>
      <c r="G770" s="151"/>
      <c r="H770" s="91"/>
      <c r="I770" s="90"/>
      <c r="J770" s="91"/>
      <c r="K770" s="130"/>
      <c r="L770" s="130"/>
      <c r="M770" s="130"/>
      <c r="N770" s="130"/>
      <c r="O770" s="130"/>
      <c r="P770" s="130"/>
      <c r="Q770" s="130"/>
      <c r="R770" s="130"/>
      <c r="S770" s="130"/>
      <c r="T770" s="130"/>
      <c r="U770" s="130"/>
      <c r="V770" s="130"/>
      <c r="W770" s="130"/>
      <c r="X770" s="130"/>
      <c r="Y770" s="130"/>
      <c r="Z770" s="130"/>
    </row>
    <row r="771" spans="1:26" ht="24.75" customHeight="1">
      <c r="A771" s="453"/>
      <c r="B771" s="130"/>
      <c r="C771" s="453"/>
      <c r="D771" s="55"/>
      <c r="E771" s="55"/>
      <c r="F771" s="55"/>
      <c r="G771" s="151"/>
      <c r="H771" s="91"/>
      <c r="I771" s="90"/>
      <c r="J771" s="91"/>
      <c r="K771" s="130"/>
      <c r="L771" s="130"/>
      <c r="M771" s="130"/>
      <c r="N771" s="130"/>
      <c r="O771" s="130"/>
      <c r="P771" s="130"/>
      <c r="Q771" s="130"/>
      <c r="R771" s="130"/>
      <c r="S771" s="130"/>
      <c r="T771" s="130"/>
      <c r="U771" s="130"/>
      <c r="V771" s="130"/>
      <c r="W771" s="130"/>
      <c r="X771" s="130"/>
      <c r="Y771" s="130"/>
      <c r="Z771" s="130"/>
    </row>
    <row r="772" spans="1:26" ht="24.75" customHeight="1">
      <c r="A772" s="453"/>
      <c r="B772" s="130"/>
      <c r="C772" s="453"/>
      <c r="D772" s="55"/>
      <c r="E772" s="55"/>
      <c r="F772" s="55"/>
      <c r="G772" s="151"/>
      <c r="H772" s="91"/>
      <c r="I772" s="90"/>
      <c r="J772" s="91"/>
      <c r="K772" s="130"/>
      <c r="L772" s="130"/>
      <c r="M772" s="130"/>
      <c r="N772" s="130"/>
      <c r="O772" s="130"/>
      <c r="P772" s="130"/>
      <c r="Q772" s="130"/>
      <c r="R772" s="130"/>
      <c r="S772" s="130"/>
      <c r="T772" s="130"/>
      <c r="U772" s="130"/>
      <c r="V772" s="130"/>
      <c r="W772" s="130"/>
      <c r="X772" s="130"/>
      <c r="Y772" s="130"/>
      <c r="Z772" s="130"/>
    </row>
    <row r="773" spans="1:26" ht="24.75" customHeight="1">
      <c r="A773" s="453"/>
      <c r="B773" s="130"/>
      <c r="C773" s="453"/>
      <c r="D773" s="55"/>
      <c r="E773" s="55"/>
      <c r="F773" s="55"/>
      <c r="G773" s="151"/>
      <c r="H773" s="91"/>
      <c r="I773" s="90"/>
      <c r="J773" s="91"/>
      <c r="K773" s="130"/>
      <c r="L773" s="130"/>
      <c r="M773" s="130"/>
      <c r="N773" s="130"/>
      <c r="O773" s="130"/>
      <c r="P773" s="130"/>
      <c r="Q773" s="130"/>
      <c r="R773" s="130"/>
      <c r="S773" s="130"/>
      <c r="T773" s="130"/>
      <c r="U773" s="130"/>
      <c r="V773" s="130"/>
      <c r="W773" s="130"/>
      <c r="X773" s="130"/>
      <c r="Y773" s="130"/>
      <c r="Z773" s="130"/>
    </row>
    <row r="774" spans="1:26" ht="24.75" customHeight="1">
      <c r="A774" s="453"/>
      <c r="B774" s="130"/>
      <c r="C774" s="453"/>
      <c r="D774" s="55"/>
      <c r="E774" s="55"/>
      <c r="F774" s="55"/>
      <c r="G774" s="151"/>
      <c r="H774" s="91"/>
      <c r="I774" s="90"/>
      <c r="J774" s="91"/>
      <c r="K774" s="130"/>
      <c r="L774" s="130"/>
      <c r="M774" s="130"/>
      <c r="N774" s="130"/>
      <c r="O774" s="130"/>
      <c r="P774" s="130"/>
      <c r="Q774" s="130"/>
      <c r="R774" s="130"/>
      <c r="S774" s="130"/>
      <c r="T774" s="130"/>
      <c r="U774" s="130"/>
      <c r="V774" s="130"/>
      <c r="W774" s="130"/>
      <c r="X774" s="130"/>
      <c r="Y774" s="130"/>
      <c r="Z774" s="130"/>
    </row>
    <row r="775" spans="1:26" ht="24.75" customHeight="1">
      <c r="A775" s="453"/>
      <c r="B775" s="130"/>
      <c r="C775" s="453"/>
      <c r="D775" s="55"/>
      <c r="E775" s="55"/>
      <c r="F775" s="55"/>
      <c r="G775" s="151"/>
      <c r="H775" s="91"/>
      <c r="I775" s="90"/>
      <c r="J775" s="91"/>
      <c r="K775" s="130"/>
      <c r="L775" s="130"/>
      <c r="M775" s="130"/>
      <c r="N775" s="130"/>
      <c r="O775" s="130"/>
      <c r="P775" s="130"/>
      <c r="Q775" s="130"/>
      <c r="R775" s="130"/>
      <c r="S775" s="130"/>
      <c r="T775" s="130"/>
      <c r="U775" s="130"/>
      <c r="V775" s="130"/>
      <c r="W775" s="130"/>
      <c r="X775" s="130"/>
      <c r="Y775" s="130"/>
      <c r="Z775" s="130"/>
    </row>
    <row r="776" spans="1:26" ht="24.75" customHeight="1">
      <c r="A776" s="453"/>
      <c r="B776" s="130"/>
      <c r="C776" s="453"/>
      <c r="D776" s="55"/>
      <c r="E776" s="55"/>
      <c r="F776" s="55"/>
      <c r="G776" s="151"/>
      <c r="H776" s="91"/>
      <c r="I776" s="90"/>
      <c r="J776" s="91"/>
      <c r="K776" s="130"/>
      <c r="L776" s="130"/>
      <c r="M776" s="130"/>
      <c r="N776" s="130"/>
      <c r="O776" s="130"/>
      <c r="P776" s="130"/>
      <c r="Q776" s="130"/>
      <c r="R776" s="130"/>
      <c r="S776" s="130"/>
      <c r="T776" s="130"/>
      <c r="U776" s="130"/>
      <c r="V776" s="130"/>
      <c r="W776" s="130"/>
      <c r="X776" s="130"/>
      <c r="Y776" s="130"/>
      <c r="Z776" s="130"/>
    </row>
    <row r="777" spans="1:26" ht="24.75" customHeight="1">
      <c r="A777" s="453"/>
      <c r="B777" s="130"/>
      <c r="C777" s="453"/>
      <c r="D777" s="55"/>
      <c r="E777" s="55"/>
      <c r="F777" s="55"/>
      <c r="G777" s="151"/>
      <c r="H777" s="91"/>
      <c r="I777" s="90"/>
      <c r="J777" s="91"/>
      <c r="K777" s="130"/>
      <c r="L777" s="130"/>
      <c r="M777" s="130"/>
      <c r="N777" s="130"/>
      <c r="O777" s="130"/>
      <c r="P777" s="130"/>
      <c r="Q777" s="130"/>
      <c r="R777" s="130"/>
      <c r="S777" s="130"/>
      <c r="T777" s="130"/>
      <c r="U777" s="130"/>
      <c r="V777" s="130"/>
      <c r="W777" s="130"/>
      <c r="X777" s="130"/>
      <c r="Y777" s="130"/>
      <c r="Z777" s="130"/>
    </row>
    <row r="778" spans="1:26" ht="24.75" customHeight="1">
      <c r="A778" s="453"/>
      <c r="B778" s="130"/>
      <c r="C778" s="453"/>
      <c r="D778" s="55"/>
      <c r="E778" s="55"/>
      <c r="F778" s="55"/>
      <c r="G778" s="151"/>
      <c r="H778" s="91"/>
      <c r="I778" s="90"/>
      <c r="J778" s="91"/>
      <c r="K778" s="130"/>
      <c r="L778" s="130"/>
      <c r="M778" s="130"/>
      <c r="N778" s="130"/>
      <c r="O778" s="130"/>
      <c r="P778" s="130"/>
      <c r="Q778" s="130"/>
      <c r="R778" s="130"/>
      <c r="S778" s="130"/>
      <c r="T778" s="130"/>
      <c r="U778" s="130"/>
      <c r="V778" s="130"/>
      <c r="W778" s="130"/>
      <c r="X778" s="130"/>
      <c r="Y778" s="130"/>
      <c r="Z778" s="130"/>
    </row>
    <row r="779" spans="1:26" ht="24.75" customHeight="1">
      <c r="A779" s="453"/>
      <c r="B779" s="130"/>
      <c r="C779" s="453"/>
      <c r="D779" s="55"/>
      <c r="E779" s="55"/>
      <c r="F779" s="55"/>
      <c r="G779" s="151"/>
      <c r="H779" s="91"/>
      <c r="I779" s="90"/>
      <c r="J779" s="91"/>
      <c r="K779" s="130"/>
      <c r="L779" s="130"/>
      <c r="M779" s="130"/>
      <c r="N779" s="130"/>
      <c r="O779" s="130"/>
      <c r="P779" s="130"/>
      <c r="Q779" s="130"/>
      <c r="R779" s="130"/>
      <c r="S779" s="130"/>
      <c r="T779" s="130"/>
      <c r="U779" s="130"/>
      <c r="V779" s="130"/>
      <c r="W779" s="130"/>
      <c r="X779" s="130"/>
      <c r="Y779" s="130"/>
      <c r="Z779" s="130"/>
    </row>
    <row r="780" spans="1:26" ht="24.75" customHeight="1">
      <c r="A780" s="453"/>
      <c r="B780" s="130"/>
      <c r="C780" s="453"/>
      <c r="D780" s="55"/>
      <c r="E780" s="55"/>
      <c r="F780" s="55"/>
      <c r="G780" s="151"/>
      <c r="H780" s="91"/>
      <c r="I780" s="90"/>
      <c r="J780" s="91"/>
      <c r="K780" s="130"/>
      <c r="L780" s="130"/>
      <c r="M780" s="130"/>
      <c r="N780" s="130"/>
      <c r="O780" s="130"/>
      <c r="P780" s="130"/>
      <c r="Q780" s="130"/>
      <c r="R780" s="130"/>
      <c r="S780" s="130"/>
      <c r="T780" s="130"/>
      <c r="U780" s="130"/>
      <c r="V780" s="130"/>
      <c r="W780" s="130"/>
      <c r="X780" s="130"/>
      <c r="Y780" s="130"/>
      <c r="Z780" s="130"/>
    </row>
    <row r="781" spans="1:26" ht="24.75" customHeight="1">
      <c r="A781" s="453"/>
      <c r="B781" s="130"/>
      <c r="C781" s="453"/>
      <c r="D781" s="55"/>
      <c r="E781" s="55"/>
      <c r="F781" s="55"/>
      <c r="G781" s="151"/>
      <c r="H781" s="91"/>
      <c r="I781" s="90"/>
      <c r="J781" s="91"/>
      <c r="K781" s="130"/>
      <c r="L781" s="130"/>
      <c r="M781" s="130"/>
      <c r="N781" s="130"/>
      <c r="O781" s="130"/>
      <c r="P781" s="130"/>
      <c r="Q781" s="130"/>
      <c r="R781" s="130"/>
      <c r="S781" s="130"/>
      <c r="T781" s="130"/>
      <c r="U781" s="130"/>
      <c r="V781" s="130"/>
      <c r="W781" s="130"/>
      <c r="X781" s="130"/>
      <c r="Y781" s="130"/>
      <c r="Z781" s="130"/>
    </row>
    <row r="782" spans="1:26" ht="24.75" customHeight="1">
      <c r="A782" s="453"/>
      <c r="B782" s="130"/>
      <c r="C782" s="453"/>
      <c r="D782" s="55"/>
      <c r="E782" s="55"/>
      <c r="F782" s="55"/>
      <c r="G782" s="151"/>
      <c r="H782" s="91"/>
      <c r="I782" s="90"/>
      <c r="J782" s="91"/>
      <c r="K782" s="130"/>
      <c r="L782" s="130"/>
      <c r="M782" s="130"/>
      <c r="N782" s="130"/>
      <c r="O782" s="130"/>
      <c r="P782" s="130"/>
      <c r="Q782" s="130"/>
      <c r="R782" s="130"/>
      <c r="S782" s="130"/>
      <c r="T782" s="130"/>
      <c r="U782" s="130"/>
      <c r="V782" s="130"/>
      <c r="W782" s="130"/>
      <c r="X782" s="130"/>
      <c r="Y782" s="130"/>
      <c r="Z782" s="130"/>
    </row>
    <row r="783" spans="1:26" ht="24.75" customHeight="1">
      <c r="A783" s="453"/>
      <c r="B783" s="130"/>
      <c r="C783" s="453"/>
      <c r="D783" s="55"/>
      <c r="E783" s="55"/>
      <c r="F783" s="55"/>
      <c r="G783" s="151"/>
      <c r="H783" s="91"/>
      <c r="I783" s="90"/>
      <c r="J783" s="91"/>
      <c r="K783" s="130"/>
      <c r="L783" s="130"/>
      <c r="M783" s="130"/>
      <c r="N783" s="130"/>
      <c r="O783" s="130"/>
      <c r="P783" s="130"/>
      <c r="Q783" s="130"/>
      <c r="R783" s="130"/>
      <c r="S783" s="130"/>
      <c r="T783" s="130"/>
      <c r="U783" s="130"/>
      <c r="V783" s="130"/>
      <c r="W783" s="130"/>
      <c r="X783" s="130"/>
      <c r="Y783" s="130"/>
      <c r="Z783" s="130"/>
    </row>
    <row r="784" spans="1:26" ht="24.75" customHeight="1">
      <c r="A784" s="453"/>
      <c r="B784" s="130"/>
      <c r="C784" s="453"/>
      <c r="D784" s="55"/>
      <c r="E784" s="55"/>
      <c r="F784" s="55"/>
      <c r="G784" s="151"/>
      <c r="H784" s="91"/>
      <c r="I784" s="90"/>
      <c r="J784" s="91"/>
      <c r="K784" s="130"/>
      <c r="L784" s="130"/>
      <c r="M784" s="130"/>
      <c r="N784" s="130"/>
      <c r="O784" s="130"/>
      <c r="P784" s="130"/>
      <c r="Q784" s="130"/>
      <c r="R784" s="130"/>
      <c r="S784" s="130"/>
      <c r="T784" s="130"/>
      <c r="U784" s="130"/>
      <c r="V784" s="130"/>
      <c r="W784" s="130"/>
      <c r="X784" s="130"/>
      <c r="Y784" s="130"/>
      <c r="Z784" s="130"/>
    </row>
    <row r="785" spans="1:26" ht="24.75" customHeight="1">
      <c r="A785" s="453"/>
      <c r="B785" s="130"/>
      <c r="C785" s="453"/>
      <c r="D785" s="55"/>
      <c r="E785" s="55"/>
      <c r="F785" s="55"/>
      <c r="G785" s="151"/>
      <c r="H785" s="91"/>
      <c r="I785" s="90"/>
      <c r="J785" s="91"/>
      <c r="K785" s="130"/>
      <c r="L785" s="130"/>
      <c r="M785" s="130"/>
      <c r="N785" s="130"/>
      <c r="O785" s="130"/>
      <c r="P785" s="130"/>
      <c r="Q785" s="130"/>
      <c r="R785" s="130"/>
      <c r="S785" s="130"/>
      <c r="T785" s="130"/>
      <c r="U785" s="130"/>
      <c r="V785" s="130"/>
      <c r="W785" s="130"/>
      <c r="X785" s="130"/>
      <c r="Y785" s="130"/>
      <c r="Z785" s="130"/>
    </row>
    <row r="786" spans="1:26" ht="24.75" customHeight="1">
      <c r="A786" s="453"/>
      <c r="B786" s="130"/>
      <c r="C786" s="453"/>
      <c r="D786" s="55"/>
      <c r="E786" s="55"/>
      <c r="F786" s="55"/>
      <c r="G786" s="151"/>
      <c r="H786" s="91"/>
      <c r="I786" s="90"/>
      <c r="J786" s="91"/>
      <c r="K786" s="130"/>
      <c r="L786" s="130"/>
      <c r="M786" s="130"/>
      <c r="N786" s="130"/>
      <c r="O786" s="130"/>
      <c r="P786" s="130"/>
      <c r="Q786" s="130"/>
      <c r="R786" s="130"/>
      <c r="S786" s="130"/>
      <c r="T786" s="130"/>
      <c r="U786" s="130"/>
      <c r="V786" s="130"/>
      <c r="W786" s="130"/>
      <c r="X786" s="130"/>
      <c r="Y786" s="130"/>
      <c r="Z786" s="130"/>
    </row>
    <row r="787" spans="1:26" ht="24.75" customHeight="1">
      <c r="A787" s="453"/>
      <c r="B787" s="130"/>
      <c r="C787" s="453"/>
      <c r="D787" s="55"/>
      <c r="E787" s="55"/>
      <c r="F787" s="55"/>
      <c r="G787" s="151"/>
      <c r="H787" s="91"/>
      <c r="I787" s="90"/>
      <c r="J787" s="91"/>
      <c r="K787" s="130"/>
      <c r="L787" s="130"/>
      <c r="M787" s="130"/>
      <c r="N787" s="130"/>
      <c r="O787" s="130"/>
      <c r="P787" s="130"/>
      <c r="Q787" s="130"/>
      <c r="R787" s="130"/>
      <c r="S787" s="130"/>
      <c r="T787" s="130"/>
      <c r="U787" s="130"/>
      <c r="V787" s="130"/>
      <c r="W787" s="130"/>
      <c r="X787" s="130"/>
      <c r="Y787" s="130"/>
      <c r="Z787" s="130"/>
    </row>
    <row r="788" spans="1:26" ht="24.75" customHeight="1">
      <c r="A788" s="453"/>
      <c r="B788" s="130"/>
      <c r="C788" s="453"/>
      <c r="D788" s="55"/>
      <c r="E788" s="55"/>
      <c r="F788" s="55"/>
      <c r="G788" s="151"/>
      <c r="H788" s="91"/>
      <c r="I788" s="90"/>
      <c r="J788" s="91"/>
      <c r="K788" s="130"/>
      <c r="L788" s="130"/>
      <c r="M788" s="130"/>
      <c r="N788" s="130"/>
      <c r="O788" s="130"/>
      <c r="P788" s="130"/>
      <c r="Q788" s="130"/>
      <c r="R788" s="130"/>
      <c r="S788" s="130"/>
      <c r="T788" s="130"/>
      <c r="U788" s="130"/>
      <c r="V788" s="130"/>
      <c r="W788" s="130"/>
      <c r="X788" s="130"/>
      <c r="Y788" s="130"/>
      <c r="Z788" s="130"/>
    </row>
    <row r="789" spans="1:26" ht="24.75" customHeight="1">
      <c r="A789" s="453"/>
      <c r="B789" s="130"/>
      <c r="C789" s="453"/>
      <c r="D789" s="55"/>
      <c r="E789" s="55"/>
      <c r="F789" s="55"/>
      <c r="G789" s="151"/>
      <c r="H789" s="91"/>
      <c r="I789" s="90"/>
      <c r="J789" s="91"/>
      <c r="K789" s="130"/>
      <c r="L789" s="130"/>
      <c r="M789" s="130"/>
      <c r="N789" s="130"/>
      <c r="O789" s="130"/>
      <c r="P789" s="130"/>
      <c r="Q789" s="130"/>
      <c r="R789" s="130"/>
      <c r="S789" s="130"/>
      <c r="T789" s="130"/>
      <c r="U789" s="130"/>
      <c r="V789" s="130"/>
      <c r="W789" s="130"/>
      <c r="X789" s="130"/>
      <c r="Y789" s="130"/>
      <c r="Z789" s="130"/>
    </row>
    <row r="790" spans="1:26" ht="24.75" customHeight="1">
      <c r="A790" s="453"/>
      <c r="B790" s="130"/>
      <c r="C790" s="453"/>
      <c r="D790" s="55"/>
      <c r="E790" s="55"/>
      <c r="F790" s="55"/>
      <c r="G790" s="151"/>
      <c r="H790" s="91"/>
      <c r="I790" s="90"/>
      <c r="J790" s="91"/>
      <c r="K790" s="130"/>
      <c r="L790" s="130"/>
      <c r="M790" s="130"/>
      <c r="N790" s="130"/>
      <c r="O790" s="130"/>
      <c r="P790" s="130"/>
      <c r="Q790" s="130"/>
      <c r="R790" s="130"/>
      <c r="S790" s="130"/>
      <c r="T790" s="130"/>
      <c r="U790" s="130"/>
      <c r="V790" s="130"/>
      <c r="W790" s="130"/>
      <c r="X790" s="130"/>
      <c r="Y790" s="130"/>
      <c r="Z790" s="130"/>
    </row>
    <row r="791" spans="1:26" ht="24.75" customHeight="1">
      <c r="A791" s="453"/>
      <c r="B791" s="130"/>
      <c r="C791" s="453"/>
      <c r="D791" s="55"/>
      <c r="E791" s="55"/>
      <c r="F791" s="55"/>
      <c r="G791" s="151"/>
      <c r="H791" s="91"/>
      <c r="I791" s="90"/>
      <c r="J791" s="91"/>
      <c r="K791" s="130"/>
      <c r="L791" s="130"/>
      <c r="M791" s="130"/>
      <c r="N791" s="130"/>
      <c r="O791" s="130"/>
      <c r="P791" s="130"/>
      <c r="Q791" s="130"/>
      <c r="R791" s="130"/>
      <c r="S791" s="130"/>
      <c r="T791" s="130"/>
      <c r="U791" s="130"/>
      <c r="V791" s="130"/>
      <c r="W791" s="130"/>
      <c r="X791" s="130"/>
      <c r="Y791" s="130"/>
      <c r="Z791" s="130"/>
    </row>
    <row r="792" spans="1:26" ht="24.75" customHeight="1">
      <c r="A792" s="453"/>
      <c r="B792" s="130"/>
      <c r="C792" s="453"/>
      <c r="D792" s="55"/>
      <c r="E792" s="55"/>
      <c r="F792" s="55"/>
      <c r="G792" s="151"/>
      <c r="H792" s="91"/>
      <c r="I792" s="90"/>
      <c r="J792" s="91"/>
      <c r="K792" s="130"/>
      <c r="L792" s="130"/>
      <c r="M792" s="130"/>
      <c r="N792" s="130"/>
      <c r="O792" s="130"/>
      <c r="P792" s="130"/>
      <c r="Q792" s="130"/>
      <c r="R792" s="130"/>
      <c r="S792" s="130"/>
      <c r="T792" s="130"/>
      <c r="U792" s="130"/>
      <c r="V792" s="130"/>
      <c r="W792" s="130"/>
      <c r="X792" s="130"/>
      <c r="Y792" s="130"/>
      <c r="Z792" s="130"/>
    </row>
    <row r="793" spans="1:26" ht="24.75" customHeight="1">
      <c r="A793" s="453"/>
      <c r="B793" s="130"/>
      <c r="C793" s="453"/>
      <c r="D793" s="55"/>
      <c r="E793" s="55"/>
      <c r="F793" s="55"/>
      <c r="G793" s="151"/>
      <c r="H793" s="91"/>
      <c r="I793" s="90"/>
      <c r="J793" s="91"/>
      <c r="K793" s="130"/>
      <c r="L793" s="130"/>
      <c r="M793" s="130"/>
      <c r="N793" s="130"/>
      <c r="O793" s="130"/>
      <c r="P793" s="130"/>
      <c r="Q793" s="130"/>
      <c r="R793" s="130"/>
      <c r="S793" s="130"/>
      <c r="T793" s="130"/>
      <c r="U793" s="130"/>
      <c r="V793" s="130"/>
      <c r="W793" s="130"/>
      <c r="X793" s="130"/>
      <c r="Y793" s="130"/>
      <c r="Z793" s="130"/>
    </row>
    <row r="794" spans="1:26" ht="24.75" customHeight="1">
      <c r="A794" s="453"/>
      <c r="B794" s="130"/>
      <c r="C794" s="453"/>
      <c r="D794" s="55"/>
      <c r="E794" s="55"/>
      <c r="F794" s="55"/>
      <c r="G794" s="151"/>
      <c r="H794" s="91"/>
      <c r="I794" s="90"/>
      <c r="J794" s="91"/>
      <c r="K794" s="130"/>
      <c r="L794" s="130"/>
      <c r="M794" s="130"/>
      <c r="N794" s="130"/>
      <c r="O794" s="130"/>
      <c r="P794" s="130"/>
      <c r="Q794" s="130"/>
      <c r="R794" s="130"/>
      <c r="S794" s="130"/>
      <c r="T794" s="130"/>
      <c r="U794" s="130"/>
      <c r="V794" s="130"/>
      <c r="W794" s="130"/>
      <c r="X794" s="130"/>
      <c r="Y794" s="130"/>
      <c r="Z794" s="130"/>
    </row>
    <row r="795" spans="1:26" ht="24.75" customHeight="1">
      <c r="A795" s="453"/>
      <c r="B795" s="130"/>
      <c r="C795" s="453"/>
      <c r="D795" s="55"/>
      <c r="E795" s="55"/>
      <c r="F795" s="55"/>
      <c r="G795" s="151"/>
      <c r="H795" s="91"/>
      <c r="I795" s="90"/>
      <c r="J795" s="91"/>
      <c r="K795" s="130"/>
      <c r="L795" s="130"/>
      <c r="M795" s="130"/>
      <c r="N795" s="130"/>
      <c r="O795" s="130"/>
      <c r="P795" s="130"/>
      <c r="Q795" s="130"/>
      <c r="R795" s="130"/>
      <c r="S795" s="130"/>
      <c r="T795" s="130"/>
      <c r="U795" s="130"/>
      <c r="V795" s="130"/>
      <c r="W795" s="130"/>
      <c r="X795" s="130"/>
      <c r="Y795" s="130"/>
      <c r="Z795" s="130"/>
    </row>
    <row r="796" spans="1:26" ht="24.75" customHeight="1">
      <c r="A796" s="453"/>
      <c r="B796" s="130"/>
      <c r="C796" s="453"/>
      <c r="D796" s="55"/>
      <c r="E796" s="55"/>
      <c r="F796" s="55"/>
      <c r="G796" s="151"/>
      <c r="H796" s="91"/>
      <c r="I796" s="90"/>
      <c r="J796" s="91"/>
      <c r="K796" s="130"/>
      <c r="L796" s="130"/>
      <c r="M796" s="130"/>
      <c r="N796" s="130"/>
      <c r="O796" s="130"/>
      <c r="P796" s="130"/>
      <c r="Q796" s="130"/>
      <c r="R796" s="130"/>
      <c r="S796" s="130"/>
      <c r="T796" s="130"/>
      <c r="U796" s="130"/>
      <c r="V796" s="130"/>
      <c r="W796" s="130"/>
      <c r="X796" s="130"/>
      <c r="Y796" s="130"/>
      <c r="Z796" s="130"/>
    </row>
    <row r="797" spans="1:26" ht="24.75" customHeight="1">
      <c r="A797" s="453"/>
      <c r="B797" s="130"/>
      <c r="C797" s="453"/>
      <c r="D797" s="55"/>
      <c r="E797" s="55"/>
      <c r="F797" s="55"/>
      <c r="G797" s="151"/>
      <c r="H797" s="91"/>
      <c r="I797" s="90"/>
      <c r="J797" s="91"/>
      <c r="K797" s="130"/>
      <c r="L797" s="130"/>
      <c r="M797" s="130"/>
      <c r="N797" s="130"/>
      <c r="O797" s="130"/>
      <c r="P797" s="130"/>
      <c r="Q797" s="130"/>
      <c r="R797" s="130"/>
      <c r="S797" s="130"/>
      <c r="T797" s="130"/>
      <c r="U797" s="130"/>
      <c r="V797" s="130"/>
      <c r="W797" s="130"/>
      <c r="X797" s="130"/>
      <c r="Y797" s="130"/>
      <c r="Z797" s="130"/>
    </row>
    <row r="798" spans="1:26" ht="24.75" customHeight="1">
      <c r="A798" s="453"/>
      <c r="B798" s="130"/>
      <c r="C798" s="453"/>
      <c r="D798" s="55"/>
      <c r="E798" s="55"/>
      <c r="F798" s="55"/>
      <c r="G798" s="151"/>
      <c r="H798" s="91"/>
      <c r="I798" s="90"/>
      <c r="J798" s="91"/>
      <c r="K798" s="130"/>
      <c r="L798" s="130"/>
      <c r="M798" s="130"/>
      <c r="N798" s="130"/>
      <c r="O798" s="130"/>
      <c r="P798" s="130"/>
      <c r="Q798" s="130"/>
      <c r="R798" s="130"/>
      <c r="S798" s="130"/>
      <c r="T798" s="130"/>
      <c r="U798" s="130"/>
      <c r="V798" s="130"/>
      <c r="W798" s="130"/>
      <c r="X798" s="130"/>
      <c r="Y798" s="130"/>
      <c r="Z798" s="130"/>
    </row>
    <row r="799" spans="1:26" ht="24.75" customHeight="1">
      <c r="A799" s="453"/>
      <c r="B799" s="130"/>
      <c r="C799" s="453"/>
      <c r="D799" s="55"/>
      <c r="E799" s="55"/>
      <c r="F799" s="55"/>
      <c r="G799" s="151"/>
      <c r="H799" s="91"/>
      <c r="I799" s="90"/>
      <c r="J799" s="91"/>
      <c r="K799" s="130"/>
      <c r="L799" s="130"/>
      <c r="M799" s="130"/>
      <c r="N799" s="130"/>
      <c r="O799" s="130"/>
      <c r="P799" s="130"/>
      <c r="Q799" s="130"/>
      <c r="R799" s="130"/>
      <c r="S799" s="130"/>
      <c r="T799" s="130"/>
      <c r="U799" s="130"/>
      <c r="V799" s="130"/>
      <c r="W799" s="130"/>
      <c r="X799" s="130"/>
      <c r="Y799" s="130"/>
      <c r="Z799" s="130"/>
    </row>
    <row r="800" spans="1:26" ht="24.75" customHeight="1">
      <c r="A800" s="453"/>
      <c r="B800" s="130"/>
      <c r="C800" s="453"/>
      <c r="D800" s="55"/>
      <c r="E800" s="55"/>
      <c r="F800" s="55"/>
      <c r="G800" s="151"/>
      <c r="H800" s="91"/>
      <c r="I800" s="90"/>
      <c r="J800" s="91"/>
      <c r="K800" s="130"/>
      <c r="L800" s="130"/>
      <c r="M800" s="130"/>
      <c r="N800" s="130"/>
      <c r="O800" s="130"/>
      <c r="P800" s="130"/>
      <c r="Q800" s="130"/>
      <c r="R800" s="130"/>
      <c r="S800" s="130"/>
      <c r="T800" s="130"/>
      <c r="U800" s="130"/>
      <c r="V800" s="130"/>
      <c r="W800" s="130"/>
      <c r="X800" s="130"/>
      <c r="Y800" s="130"/>
      <c r="Z800" s="130"/>
    </row>
    <row r="801" spans="1:26" ht="24.75" customHeight="1">
      <c r="A801" s="453"/>
      <c r="B801" s="130"/>
      <c r="C801" s="453"/>
      <c r="D801" s="55"/>
      <c r="E801" s="55"/>
      <c r="F801" s="55"/>
      <c r="G801" s="151"/>
      <c r="H801" s="91"/>
      <c r="I801" s="90"/>
      <c r="J801" s="91"/>
      <c r="K801" s="130"/>
      <c r="L801" s="130"/>
      <c r="M801" s="130"/>
      <c r="N801" s="130"/>
      <c r="O801" s="130"/>
      <c r="P801" s="130"/>
      <c r="Q801" s="130"/>
      <c r="R801" s="130"/>
      <c r="S801" s="130"/>
      <c r="T801" s="130"/>
      <c r="U801" s="130"/>
      <c r="V801" s="130"/>
      <c r="W801" s="130"/>
      <c r="X801" s="130"/>
      <c r="Y801" s="130"/>
      <c r="Z801" s="130"/>
    </row>
    <row r="802" spans="1:26" ht="24.75" customHeight="1">
      <c r="A802" s="453"/>
      <c r="B802" s="130"/>
      <c r="C802" s="453"/>
      <c r="D802" s="55"/>
      <c r="E802" s="55"/>
      <c r="F802" s="55"/>
      <c r="G802" s="151"/>
      <c r="H802" s="91"/>
      <c r="I802" s="90"/>
      <c r="J802" s="91"/>
      <c r="K802" s="130"/>
      <c r="L802" s="130"/>
      <c r="M802" s="130"/>
      <c r="N802" s="130"/>
      <c r="O802" s="130"/>
      <c r="P802" s="130"/>
      <c r="Q802" s="130"/>
      <c r="R802" s="130"/>
      <c r="S802" s="130"/>
      <c r="T802" s="130"/>
      <c r="U802" s="130"/>
      <c r="V802" s="130"/>
      <c r="W802" s="130"/>
      <c r="X802" s="130"/>
      <c r="Y802" s="130"/>
      <c r="Z802" s="130"/>
    </row>
    <row r="803" spans="1:26" ht="24.75" customHeight="1">
      <c r="A803" s="453"/>
      <c r="B803" s="130"/>
      <c r="C803" s="453"/>
      <c r="D803" s="55"/>
      <c r="E803" s="55"/>
      <c r="F803" s="55"/>
      <c r="G803" s="151"/>
      <c r="H803" s="91"/>
      <c r="I803" s="90"/>
      <c r="J803" s="91"/>
      <c r="K803" s="130"/>
      <c r="L803" s="130"/>
      <c r="M803" s="130"/>
      <c r="N803" s="130"/>
      <c r="O803" s="130"/>
      <c r="P803" s="130"/>
      <c r="Q803" s="130"/>
      <c r="R803" s="130"/>
      <c r="S803" s="130"/>
      <c r="T803" s="130"/>
      <c r="U803" s="130"/>
      <c r="V803" s="130"/>
      <c r="W803" s="130"/>
      <c r="X803" s="130"/>
      <c r="Y803" s="130"/>
      <c r="Z803" s="130"/>
    </row>
    <row r="804" spans="1:26" ht="24.75" customHeight="1">
      <c r="A804" s="453"/>
      <c r="B804" s="130"/>
      <c r="C804" s="453"/>
      <c r="D804" s="55"/>
      <c r="E804" s="55"/>
      <c r="F804" s="55"/>
      <c r="G804" s="151"/>
      <c r="H804" s="91"/>
      <c r="I804" s="90"/>
      <c r="J804" s="91"/>
      <c r="K804" s="130"/>
      <c r="L804" s="130"/>
      <c r="M804" s="130"/>
      <c r="N804" s="130"/>
      <c r="O804" s="130"/>
      <c r="P804" s="130"/>
      <c r="Q804" s="130"/>
      <c r="R804" s="130"/>
      <c r="S804" s="130"/>
      <c r="T804" s="130"/>
      <c r="U804" s="130"/>
      <c r="V804" s="130"/>
      <c r="W804" s="130"/>
      <c r="X804" s="130"/>
      <c r="Y804" s="130"/>
      <c r="Z804" s="130"/>
    </row>
    <row r="805" spans="1:26" ht="24.75" customHeight="1">
      <c r="A805" s="453"/>
      <c r="B805" s="130"/>
      <c r="C805" s="453"/>
      <c r="D805" s="55"/>
      <c r="E805" s="55"/>
      <c r="F805" s="55"/>
      <c r="G805" s="151"/>
      <c r="H805" s="91"/>
      <c r="I805" s="90"/>
      <c r="J805" s="91"/>
      <c r="K805" s="130"/>
      <c r="L805" s="130"/>
      <c r="M805" s="130"/>
      <c r="N805" s="130"/>
      <c r="O805" s="130"/>
      <c r="P805" s="130"/>
      <c r="Q805" s="130"/>
      <c r="R805" s="130"/>
      <c r="S805" s="130"/>
      <c r="T805" s="130"/>
      <c r="U805" s="130"/>
      <c r="V805" s="130"/>
      <c r="W805" s="130"/>
      <c r="X805" s="130"/>
      <c r="Y805" s="130"/>
      <c r="Z805" s="130"/>
    </row>
    <row r="806" spans="1:26" ht="24.75" customHeight="1">
      <c r="A806" s="453"/>
      <c r="B806" s="130"/>
      <c r="C806" s="453"/>
      <c r="D806" s="55"/>
      <c r="E806" s="55"/>
      <c r="F806" s="55"/>
      <c r="G806" s="151"/>
      <c r="H806" s="91"/>
      <c r="I806" s="90"/>
      <c r="J806" s="91"/>
      <c r="K806" s="130"/>
      <c r="L806" s="130"/>
      <c r="M806" s="130"/>
      <c r="N806" s="130"/>
      <c r="O806" s="130"/>
      <c r="P806" s="130"/>
      <c r="Q806" s="130"/>
      <c r="R806" s="130"/>
      <c r="S806" s="130"/>
      <c r="T806" s="130"/>
      <c r="U806" s="130"/>
      <c r="V806" s="130"/>
      <c r="W806" s="130"/>
      <c r="X806" s="130"/>
      <c r="Y806" s="130"/>
      <c r="Z806" s="130"/>
    </row>
    <row r="807" spans="1:26" ht="24.75" customHeight="1">
      <c r="A807" s="453"/>
      <c r="B807" s="130"/>
      <c r="C807" s="453"/>
      <c r="D807" s="55"/>
      <c r="E807" s="55"/>
      <c r="F807" s="55"/>
      <c r="G807" s="151"/>
      <c r="H807" s="91"/>
      <c r="I807" s="90"/>
      <c r="J807" s="91"/>
      <c r="K807" s="130"/>
      <c r="L807" s="130"/>
      <c r="M807" s="130"/>
      <c r="N807" s="130"/>
      <c r="O807" s="130"/>
      <c r="P807" s="130"/>
      <c r="Q807" s="130"/>
      <c r="R807" s="130"/>
      <c r="S807" s="130"/>
      <c r="T807" s="130"/>
      <c r="U807" s="130"/>
      <c r="V807" s="130"/>
      <c r="W807" s="130"/>
      <c r="X807" s="130"/>
      <c r="Y807" s="130"/>
      <c r="Z807" s="130"/>
    </row>
    <row r="808" spans="1:26" ht="24.75" customHeight="1">
      <c r="A808" s="453"/>
      <c r="B808" s="130"/>
      <c r="C808" s="453"/>
      <c r="D808" s="55"/>
      <c r="E808" s="55"/>
      <c r="F808" s="55"/>
      <c r="G808" s="151"/>
      <c r="H808" s="91"/>
      <c r="I808" s="90"/>
      <c r="J808" s="91"/>
      <c r="K808" s="130"/>
      <c r="L808" s="130"/>
      <c r="M808" s="130"/>
      <c r="N808" s="130"/>
      <c r="O808" s="130"/>
      <c r="P808" s="130"/>
      <c r="Q808" s="130"/>
      <c r="R808" s="130"/>
      <c r="S808" s="130"/>
      <c r="T808" s="130"/>
      <c r="U808" s="130"/>
      <c r="V808" s="130"/>
      <c r="W808" s="130"/>
      <c r="X808" s="130"/>
      <c r="Y808" s="130"/>
      <c r="Z808" s="130"/>
    </row>
    <row r="809" spans="1:26" ht="24.75" customHeight="1">
      <c r="A809" s="453"/>
      <c r="B809" s="130"/>
      <c r="C809" s="453"/>
      <c r="D809" s="55"/>
      <c r="E809" s="55"/>
      <c r="F809" s="55"/>
      <c r="G809" s="151"/>
      <c r="H809" s="91"/>
      <c r="I809" s="90"/>
      <c r="J809" s="91"/>
      <c r="K809" s="130"/>
      <c r="L809" s="130"/>
      <c r="M809" s="130"/>
      <c r="N809" s="130"/>
      <c r="O809" s="130"/>
      <c r="P809" s="130"/>
      <c r="Q809" s="130"/>
      <c r="R809" s="130"/>
      <c r="S809" s="130"/>
      <c r="T809" s="130"/>
      <c r="U809" s="130"/>
      <c r="V809" s="130"/>
      <c r="W809" s="130"/>
      <c r="X809" s="130"/>
      <c r="Y809" s="130"/>
      <c r="Z809" s="130"/>
    </row>
    <row r="810" spans="1:26" ht="24.75" customHeight="1">
      <c r="A810" s="453"/>
      <c r="B810" s="130"/>
      <c r="C810" s="453"/>
      <c r="D810" s="55"/>
      <c r="E810" s="55"/>
      <c r="F810" s="55"/>
      <c r="G810" s="151"/>
      <c r="H810" s="91"/>
      <c r="I810" s="90"/>
      <c r="J810" s="91"/>
      <c r="K810" s="130"/>
      <c r="L810" s="130"/>
      <c r="M810" s="130"/>
      <c r="N810" s="130"/>
      <c r="O810" s="130"/>
      <c r="P810" s="130"/>
      <c r="Q810" s="130"/>
      <c r="R810" s="130"/>
      <c r="S810" s="130"/>
      <c r="T810" s="130"/>
      <c r="U810" s="130"/>
      <c r="V810" s="130"/>
      <c r="W810" s="130"/>
      <c r="X810" s="130"/>
      <c r="Y810" s="130"/>
      <c r="Z810" s="130"/>
    </row>
    <row r="811" spans="1:26" ht="24.75" customHeight="1">
      <c r="A811" s="453"/>
      <c r="B811" s="130"/>
      <c r="C811" s="453"/>
      <c r="D811" s="55"/>
      <c r="E811" s="55"/>
      <c r="F811" s="55"/>
      <c r="G811" s="151"/>
      <c r="H811" s="91"/>
      <c r="I811" s="90"/>
      <c r="J811" s="91"/>
      <c r="K811" s="130"/>
      <c r="L811" s="130"/>
      <c r="M811" s="130"/>
      <c r="N811" s="130"/>
      <c r="O811" s="130"/>
      <c r="P811" s="130"/>
      <c r="Q811" s="130"/>
      <c r="R811" s="130"/>
      <c r="S811" s="130"/>
      <c r="T811" s="130"/>
      <c r="U811" s="130"/>
      <c r="V811" s="130"/>
      <c r="W811" s="130"/>
      <c r="X811" s="130"/>
      <c r="Y811" s="130"/>
      <c r="Z811" s="130"/>
    </row>
    <row r="812" spans="1:26" ht="24.75" customHeight="1">
      <c r="A812" s="453"/>
      <c r="B812" s="130"/>
      <c r="C812" s="453"/>
      <c r="D812" s="55"/>
      <c r="E812" s="55"/>
      <c r="F812" s="55"/>
      <c r="G812" s="151"/>
      <c r="H812" s="91"/>
      <c r="I812" s="90"/>
      <c r="J812" s="91"/>
      <c r="K812" s="130"/>
      <c r="L812" s="130"/>
      <c r="M812" s="130"/>
      <c r="N812" s="130"/>
      <c r="O812" s="130"/>
      <c r="P812" s="130"/>
      <c r="Q812" s="130"/>
      <c r="R812" s="130"/>
      <c r="S812" s="130"/>
      <c r="T812" s="130"/>
      <c r="U812" s="130"/>
      <c r="V812" s="130"/>
      <c r="W812" s="130"/>
      <c r="X812" s="130"/>
      <c r="Y812" s="130"/>
      <c r="Z812" s="130"/>
    </row>
    <row r="813" spans="1:26" ht="24.75" customHeight="1">
      <c r="A813" s="453"/>
      <c r="B813" s="130"/>
      <c r="C813" s="453"/>
      <c r="D813" s="55"/>
      <c r="E813" s="55"/>
      <c r="F813" s="55"/>
      <c r="G813" s="151"/>
      <c r="H813" s="91"/>
      <c r="I813" s="90"/>
      <c r="J813" s="91"/>
      <c r="K813" s="130"/>
      <c r="L813" s="130"/>
      <c r="M813" s="130"/>
      <c r="N813" s="130"/>
      <c r="O813" s="130"/>
      <c r="P813" s="130"/>
      <c r="Q813" s="130"/>
      <c r="R813" s="130"/>
      <c r="S813" s="130"/>
      <c r="T813" s="130"/>
      <c r="U813" s="130"/>
      <c r="V813" s="130"/>
      <c r="W813" s="130"/>
      <c r="X813" s="130"/>
      <c r="Y813" s="130"/>
      <c r="Z813" s="130"/>
    </row>
    <row r="814" spans="1:26" ht="24.75" customHeight="1">
      <c r="A814" s="453"/>
      <c r="B814" s="130"/>
      <c r="C814" s="453"/>
      <c r="D814" s="55"/>
      <c r="E814" s="55"/>
      <c r="F814" s="55"/>
      <c r="G814" s="151"/>
      <c r="H814" s="91"/>
      <c r="I814" s="90"/>
      <c r="J814" s="91"/>
      <c r="K814" s="130"/>
      <c r="L814" s="130"/>
      <c r="M814" s="130"/>
      <c r="N814" s="130"/>
      <c r="O814" s="130"/>
      <c r="P814" s="130"/>
      <c r="Q814" s="130"/>
      <c r="R814" s="130"/>
      <c r="S814" s="130"/>
      <c r="T814" s="130"/>
      <c r="U814" s="130"/>
      <c r="V814" s="130"/>
      <c r="W814" s="130"/>
      <c r="X814" s="130"/>
      <c r="Y814" s="130"/>
      <c r="Z814" s="130"/>
    </row>
    <row r="815" spans="1:26" ht="24.75" customHeight="1">
      <c r="A815" s="453"/>
      <c r="B815" s="130"/>
      <c r="C815" s="453"/>
      <c r="D815" s="55"/>
      <c r="E815" s="55"/>
      <c r="F815" s="55"/>
      <c r="G815" s="151"/>
      <c r="H815" s="91"/>
      <c r="I815" s="90"/>
      <c r="J815" s="91"/>
      <c r="K815" s="130"/>
      <c r="L815" s="130"/>
      <c r="M815" s="130"/>
      <c r="N815" s="130"/>
      <c r="O815" s="130"/>
      <c r="P815" s="130"/>
      <c r="Q815" s="130"/>
      <c r="R815" s="130"/>
      <c r="S815" s="130"/>
      <c r="T815" s="130"/>
      <c r="U815" s="130"/>
      <c r="V815" s="130"/>
      <c r="W815" s="130"/>
      <c r="X815" s="130"/>
      <c r="Y815" s="130"/>
      <c r="Z815" s="130"/>
    </row>
    <row r="816" spans="1:26" ht="24.75" customHeight="1">
      <c r="A816" s="453"/>
      <c r="B816" s="130"/>
      <c r="C816" s="453"/>
      <c r="D816" s="55"/>
      <c r="E816" s="55"/>
      <c r="F816" s="55"/>
      <c r="G816" s="151"/>
      <c r="H816" s="91"/>
      <c r="I816" s="90"/>
      <c r="J816" s="91"/>
      <c r="K816" s="130"/>
      <c r="L816" s="130"/>
      <c r="M816" s="130"/>
      <c r="N816" s="130"/>
      <c r="O816" s="130"/>
      <c r="P816" s="130"/>
      <c r="Q816" s="130"/>
      <c r="R816" s="130"/>
      <c r="S816" s="130"/>
      <c r="T816" s="130"/>
      <c r="U816" s="130"/>
      <c r="V816" s="130"/>
      <c r="W816" s="130"/>
      <c r="X816" s="130"/>
      <c r="Y816" s="130"/>
      <c r="Z816" s="130"/>
    </row>
    <row r="817" spans="1:26" ht="24.75" customHeight="1">
      <c r="A817" s="453"/>
      <c r="B817" s="130"/>
      <c r="C817" s="453"/>
      <c r="D817" s="55"/>
      <c r="E817" s="55"/>
      <c r="F817" s="55"/>
      <c r="G817" s="151"/>
      <c r="H817" s="91"/>
      <c r="I817" s="90"/>
      <c r="J817" s="91"/>
      <c r="K817" s="130"/>
      <c r="L817" s="130"/>
      <c r="M817" s="130"/>
      <c r="N817" s="130"/>
      <c r="O817" s="130"/>
      <c r="P817" s="130"/>
      <c r="Q817" s="130"/>
      <c r="R817" s="130"/>
      <c r="S817" s="130"/>
      <c r="T817" s="130"/>
      <c r="U817" s="130"/>
      <c r="V817" s="130"/>
      <c r="W817" s="130"/>
      <c r="X817" s="130"/>
      <c r="Y817" s="130"/>
      <c r="Z817" s="130"/>
    </row>
    <row r="818" spans="1:26" ht="24.75" customHeight="1">
      <c r="A818" s="453"/>
      <c r="B818" s="130"/>
      <c r="C818" s="453"/>
      <c r="D818" s="55"/>
      <c r="E818" s="55"/>
      <c r="F818" s="55"/>
      <c r="G818" s="151"/>
      <c r="H818" s="91"/>
      <c r="I818" s="90"/>
      <c r="J818" s="91"/>
      <c r="K818" s="130"/>
      <c r="L818" s="130"/>
      <c r="M818" s="130"/>
      <c r="N818" s="130"/>
      <c r="O818" s="130"/>
      <c r="P818" s="130"/>
      <c r="Q818" s="130"/>
      <c r="R818" s="130"/>
      <c r="S818" s="130"/>
      <c r="T818" s="130"/>
      <c r="U818" s="130"/>
      <c r="V818" s="130"/>
      <c r="W818" s="130"/>
      <c r="X818" s="130"/>
      <c r="Y818" s="130"/>
      <c r="Z818" s="130"/>
    </row>
    <row r="819" spans="1:26" ht="24.75" customHeight="1">
      <c r="A819" s="453"/>
      <c r="B819" s="130"/>
      <c r="C819" s="453"/>
      <c r="D819" s="55"/>
      <c r="E819" s="55"/>
      <c r="F819" s="55"/>
      <c r="G819" s="151"/>
      <c r="H819" s="91"/>
      <c r="I819" s="90"/>
      <c r="J819" s="91"/>
      <c r="K819" s="130"/>
      <c r="L819" s="130"/>
      <c r="M819" s="130"/>
      <c r="N819" s="130"/>
      <c r="O819" s="130"/>
      <c r="P819" s="130"/>
      <c r="Q819" s="130"/>
      <c r="R819" s="130"/>
      <c r="S819" s="130"/>
      <c r="T819" s="130"/>
      <c r="U819" s="130"/>
      <c r="V819" s="130"/>
      <c r="W819" s="130"/>
      <c r="X819" s="130"/>
      <c r="Y819" s="130"/>
      <c r="Z819" s="130"/>
    </row>
    <row r="820" spans="1:26" ht="24.75" customHeight="1">
      <c r="A820" s="453"/>
      <c r="B820" s="130"/>
      <c r="C820" s="453"/>
      <c r="D820" s="55"/>
      <c r="E820" s="55"/>
      <c r="F820" s="55"/>
      <c r="G820" s="151"/>
      <c r="H820" s="91"/>
      <c r="I820" s="90"/>
      <c r="J820" s="91"/>
      <c r="K820" s="130"/>
      <c r="L820" s="130"/>
      <c r="M820" s="130"/>
      <c r="N820" s="130"/>
      <c r="O820" s="130"/>
      <c r="P820" s="130"/>
      <c r="Q820" s="130"/>
      <c r="R820" s="130"/>
      <c r="S820" s="130"/>
      <c r="T820" s="130"/>
      <c r="U820" s="130"/>
      <c r="V820" s="130"/>
      <c r="W820" s="130"/>
      <c r="X820" s="130"/>
      <c r="Y820" s="130"/>
      <c r="Z820" s="130"/>
    </row>
    <row r="821" spans="1:26" ht="24.75" customHeight="1">
      <c r="A821" s="453"/>
      <c r="B821" s="130"/>
      <c r="C821" s="453"/>
      <c r="D821" s="55"/>
      <c r="E821" s="55"/>
      <c r="F821" s="55"/>
      <c r="G821" s="151"/>
      <c r="H821" s="91"/>
      <c r="I821" s="90"/>
      <c r="J821" s="91"/>
      <c r="K821" s="130"/>
      <c r="L821" s="130"/>
      <c r="M821" s="130"/>
      <c r="N821" s="130"/>
      <c r="O821" s="130"/>
      <c r="P821" s="130"/>
      <c r="Q821" s="130"/>
      <c r="R821" s="130"/>
      <c r="S821" s="130"/>
      <c r="T821" s="130"/>
      <c r="U821" s="130"/>
      <c r="V821" s="130"/>
      <c r="W821" s="130"/>
      <c r="X821" s="130"/>
      <c r="Y821" s="130"/>
      <c r="Z821" s="130"/>
    </row>
    <row r="822" spans="1:26" ht="24.75" customHeight="1">
      <c r="A822" s="453"/>
      <c r="B822" s="130"/>
      <c r="C822" s="453"/>
      <c r="D822" s="55"/>
      <c r="E822" s="55"/>
      <c r="F822" s="55"/>
      <c r="G822" s="151"/>
      <c r="H822" s="91"/>
      <c r="I822" s="90"/>
      <c r="J822" s="91"/>
      <c r="K822" s="130"/>
      <c r="L822" s="130"/>
      <c r="M822" s="130"/>
      <c r="N822" s="130"/>
      <c r="O822" s="130"/>
      <c r="P822" s="130"/>
      <c r="Q822" s="130"/>
      <c r="R822" s="130"/>
      <c r="S822" s="130"/>
      <c r="T822" s="130"/>
      <c r="U822" s="130"/>
      <c r="V822" s="130"/>
      <c r="W822" s="130"/>
      <c r="X822" s="130"/>
      <c r="Y822" s="130"/>
      <c r="Z822" s="130"/>
    </row>
    <row r="823" spans="1:26" ht="24.75" customHeight="1">
      <c r="A823" s="453"/>
      <c r="B823" s="130"/>
      <c r="C823" s="453"/>
      <c r="D823" s="55"/>
      <c r="E823" s="55"/>
      <c r="F823" s="55"/>
      <c r="G823" s="151"/>
      <c r="H823" s="91"/>
      <c r="I823" s="90"/>
      <c r="J823" s="91"/>
      <c r="K823" s="130"/>
      <c r="L823" s="130"/>
      <c r="M823" s="130"/>
      <c r="N823" s="130"/>
      <c r="O823" s="130"/>
      <c r="P823" s="130"/>
      <c r="Q823" s="130"/>
      <c r="R823" s="130"/>
      <c r="S823" s="130"/>
      <c r="T823" s="130"/>
      <c r="U823" s="130"/>
      <c r="V823" s="130"/>
      <c r="W823" s="130"/>
      <c r="X823" s="130"/>
      <c r="Y823" s="130"/>
      <c r="Z823" s="130"/>
    </row>
    <row r="824" spans="1:26" ht="24.75" customHeight="1">
      <c r="A824" s="453"/>
      <c r="B824" s="130"/>
      <c r="C824" s="453"/>
      <c r="D824" s="55"/>
      <c r="E824" s="55"/>
      <c r="F824" s="55"/>
      <c r="G824" s="151"/>
      <c r="H824" s="91"/>
      <c r="I824" s="90"/>
      <c r="J824" s="91"/>
      <c r="K824" s="130"/>
      <c r="L824" s="130"/>
      <c r="M824" s="130"/>
      <c r="N824" s="130"/>
      <c r="O824" s="130"/>
      <c r="P824" s="130"/>
      <c r="Q824" s="130"/>
      <c r="R824" s="130"/>
      <c r="S824" s="130"/>
      <c r="T824" s="130"/>
      <c r="U824" s="130"/>
      <c r="V824" s="130"/>
      <c r="W824" s="130"/>
      <c r="X824" s="130"/>
      <c r="Y824" s="130"/>
      <c r="Z824" s="130"/>
    </row>
    <row r="825" spans="1:26" ht="24.75" customHeight="1">
      <c r="A825" s="453"/>
      <c r="B825" s="130"/>
      <c r="C825" s="453"/>
      <c r="D825" s="55"/>
      <c r="E825" s="55"/>
      <c r="F825" s="55"/>
      <c r="G825" s="151"/>
      <c r="H825" s="91"/>
      <c r="I825" s="90"/>
      <c r="J825" s="91"/>
      <c r="K825" s="130"/>
      <c r="L825" s="130"/>
      <c r="M825" s="130"/>
      <c r="N825" s="130"/>
      <c r="O825" s="130"/>
      <c r="P825" s="130"/>
      <c r="Q825" s="130"/>
      <c r="R825" s="130"/>
      <c r="S825" s="130"/>
      <c r="T825" s="130"/>
      <c r="U825" s="130"/>
      <c r="V825" s="130"/>
      <c r="W825" s="130"/>
      <c r="X825" s="130"/>
      <c r="Y825" s="130"/>
      <c r="Z825" s="130"/>
    </row>
    <row r="826" spans="1:26" ht="24.75" customHeight="1">
      <c r="A826" s="453"/>
      <c r="B826" s="130"/>
      <c r="C826" s="453"/>
      <c r="D826" s="55"/>
      <c r="E826" s="55"/>
      <c r="F826" s="55"/>
      <c r="G826" s="151"/>
      <c r="H826" s="91"/>
      <c r="I826" s="90"/>
      <c r="J826" s="91"/>
      <c r="K826" s="130"/>
      <c r="L826" s="130"/>
      <c r="M826" s="130"/>
      <c r="N826" s="130"/>
      <c r="O826" s="130"/>
      <c r="P826" s="130"/>
      <c r="Q826" s="130"/>
      <c r="R826" s="130"/>
      <c r="S826" s="130"/>
      <c r="T826" s="130"/>
      <c r="U826" s="130"/>
      <c r="V826" s="130"/>
      <c r="W826" s="130"/>
      <c r="X826" s="130"/>
      <c r="Y826" s="130"/>
      <c r="Z826" s="130"/>
    </row>
    <row r="827" spans="1:26" ht="24.75" customHeight="1">
      <c r="A827" s="453"/>
      <c r="B827" s="130"/>
      <c r="C827" s="453"/>
      <c r="D827" s="55"/>
      <c r="E827" s="55"/>
      <c r="F827" s="55"/>
      <c r="G827" s="151"/>
      <c r="H827" s="91"/>
      <c r="I827" s="90"/>
      <c r="J827" s="91"/>
      <c r="K827" s="130"/>
      <c r="L827" s="130"/>
      <c r="M827" s="130"/>
      <c r="N827" s="130"/>
      <c r="O827" s="130"/>
      <c r="P827" s="130"/>
      <c r="Q827" s="130"/>
      <c r="R827" s="130"/>
      <c r="S827" s="130"/>
      <c r="T827" s="130"/>
      <c r="U827" s="130"/>
      <c r="V827" s="130"/>
      <c r="W827" s="130"/>
      <c r="X827" s="130"/>
      <c r="Y827" s="130"/>
      <c r="Z827" s="130"/>
    </row>
    <row r="828" spans="1:26" ht="24.75" customHeight="1">
      <c r="A828" s="453"/>
      <c r="B828" s="130"/>
      <c r="C828" s="453"/>
      <c r="D828" s="55"/>
      <c r="E828" s="55"/>
      <c r="F828" s="55"/>
      <c r="G828" s="151"/>
      <c r="H828" s="91"/>
      <c r="I828" s="90"/>
      <c r="J828" s="91"/>
      <c r="K828" s="130"/>
      <c r="L828" s="130"/>
      <c r="M828" s="130"/>
      <c r="N828" s="130"/>
      <c r="O828" s="130"/>
      <c r="P828" s="130"/>
      <c r="Q828" s="130"/>
      <c r="R828" s="130"/>
      <c r="S828" s="130"/>
      <c r="T828" s="130"/>
      <c r="U828" s="130"/>
      <c r="V828" s="130"/>
      <c r="W828" s="130"/>
      <c r="X828" s="130"/>
      <c r="Y828" s="130"/>
      <c r="Z828" s="130"/>
    </row>
    <row r="829" spans="1:26" ht="24.75" customHeight="1">
      <c r="A829" s="453"/>
      <c r="B829" s="130"/>
      <c r="C829" s="453"/>
      <c r="D829" s="55"/>
      <c r="E829" s="55"/>
      <c r="F829" s="55"/>
      <c r="G829" s="151"/>
      <c r="H829" s="91"/>
      <c r="I829" s="90"/>
      <c r="J829" s="91"/>
      <c r="K829" s="130"/>
      <c r="L829" s="130"/>
      <c r="M829" s="130"/>
      <c r="N829" s="130"/>
      <c r="O829" s="130"/>
      <c r="P829" s="130"/>
      <c r="Q829" s="130"/>
      <c r="R829" s="130"/>
      <c r="S829" s="130"/>
      <c r="T829" s="130"/>
      <c r="U829" s="130"/>
      <c r="V829" s="130"/>
      <c r="W829" s="130"/>
      <c r="X829" s="130"/>
      <c r="Y829" s="130"/>
      <c r="Z829" s="130"/>
    </row>
    <row r="830" spans="1:26" ht="24.75" customHeight="1">
      <c r="A830" s="453"/>
      <c r="B830" s="130"/>
      <c r="C830" s="453"/>
      <c r="D830" s="55"/>
      <c r="E830" s="55"/>
      <c r="F830" s="55"/>
      <c r="G830" s="151"/>
      <c r="H830" s="91"/>
      <c r="I830" s="90"/>
      <c r="J830" s="91"/>
      <c r="K830" s="130"/>
      <c r="L830" s="130"/>
      <c r="M830" s="130"/>
      <c r="N830" s="130"/>
      <c r="O830" s="130"/>
      <c r="P830" s="130"/>
      <c r="Q830" s="130"/>
      <c r="R830" s="130"/>
      <c r="S830" s="130"/>
      <c r="T830" s="130"/>
      <c r="U830" s="130"/>
      <c r="V830" s="130"/>
      <c r="W830" s="130"/>
      <c r="X830" s="130"/>
      <c r="Y830" s="130"/>
      <c r="Z830" s="130"/>
    </row>
    <row r="831" spans="1:26" ht="24.75" customHeight="1">
      <c r="A831" s="453"/>
      <c r="B831" s="130"/>
      <c r="C831" s="453"/>
      <c r="D831" s="55"/>
      <c r="E831" s="55"/>
      <c r="F831" s="55"/>
      <c r="G831" s="151"/>
      <c r="H831" s="91"/>
      <c r="I831" s="90"/>
      <c r="J831" s="91"/>
      <c r="K831" s="130"/>
      <c r="L831" s="130"/>
      <c r="M831" s="130"/>
      <c r="N831" s="130"/>
      <c r="O831" s="130"/>
      <c r="P831" s="130"/>
      <c r="Q831" s="130"/>
      <c r="R831" s="130"/>
      <c r="S831" s="130"/>
      <c r="T831" s="130"/>
      <c r="U831" s="130"/>
      <c r="V831" s="130"/>
      <c r="W831" s="130"/>
      <c r="X831" s="130"/>
      <c r="Y831" s="130"/>
      <c r="Z831" s="130"/>
    </row>
    <row r="832" spans="1:26" ht="24.75" customHeight="1">
      <c r="A832" s="453"/>
      <c r="B832" s="130"/>
      <c r="C832" s="453"/>
      <c r="D832" s="55"/>
      <c r="E832" s="55"/>
      <c r="F832" s="55"/>
      <c r="G832" s="151"/>
      <c r="H832" s="91"/>
      <c r="I832" s="90"/>
      <c r="J832" s="91"/>
      <c r="K832" s="130"/>
      <c r="L832" s="130"/>
      <c r="M832" s="130"/>
      <c r="N832" s="130"/>
      <c r="O832" s="130"/>
      <c r="P832" s="130"/>
      <c r="Q832" s="130"/>
      <c r="R832" s="130"/>
      <c r="S832" s="130"/>
      <c r="T832" s="130"/>
      <c r="U832" s="130"/>
      <c r="V832" s="130"/>
      <c r="W832" s="130"/>
      <c r="X832" s="130"/>
      <c r="Y832" s="130"/>
      <c r="Z832" s="130"/>
    </row>
    <row r="833" spans="1:26" ht="24.75" customHeight="1">
      <c r="A833" s="453"/>
      <c r="B833" s="130"/>
      <c r="C833" s="453"/>
      <c r="D833" s="55"/>
      <c r="E833" s="55"/>
      <c r="F833" s="55"/>
      <c r="G833" s="151"/>
      <c r="H833" s="91"/>
      <c r="I833" s="90"/>
      <c r="J833" s="91"/>
      <c r="K833" s="130"/>
      <c r="L833" s="130"/>
      <c r="M833" s="130"/>
      <c r="N833" s="130"/>
      <c r="O833" s="130"/>
      <c r="P833" s="130"/>
      <c r="Q833" s="130"/>
      <c r="R833" s="130"/>
      <c r="S833" s="130"/>
      <c r="T833" s="130"/>
      <c r="U833" s="130"/>
      <c r="V833" s="130"/>
      <c r="W833" s="130"/>
      <c r="X833" s="130"/>
      <c r="Y833" s="130"/>
      <c r="Z833" s="130"/>
    </row>
    <row r="834" spans="1:26" ht="24.75" customHeight="1">
      <c r="A834" s="453"/>
      <c r="B834" s="130"/>
      <c r="C834" s="453"/>
      <c r="D834" s="55"/>
      <c r="E834" s="55"/>
      <c r="F834" s="55"/>
      <c r="G834" s="151"/>
      <c r="H834" s="91"/>
      <c r="I834" s="90"/>
      <c r="J834" s="91"/>
      <c r="K834" s="130"/>
      <c r="L834" s="130"/>
      <c r="M834" s="130"/>
      <c r="N834" s="130"/>
      <c r="O834" s="130"/>
      <c r="P834" s="130"/>
      <c r="Q834" s="130"/>
      <c r="R834" s="130"/>
      <c r="S834" s="130"/>
      <c r="T834" s="130"/>
      <c r="U834" s="130"/>
      <c r="V834" s="130"/>
      <c r="W834" s="130"/>
      <c r="X834" s="130"/>
      <c r="Y834" s="130"/>
      <c r="Z834" s="130"/>
    </row>
    <row r="835" spans="1:26" ht="24.75" customHeight="1">
      <c r="A835" s="453"/>
      <c r="B835" s="130"/>
      <c r="C835" s="453"/>
      <c r="D835" s="55"/>
      <c r="E835" s="55"/>
      <c r="F835" s="55"/>
      <c r="G835" s="151"/>
      <c r="H835" s="91"/>
      <c r="I835" s="90"/>
      <c r="J835" s="91"/>
      <c r="K835" s="130"/>
      <c r="L835" s="130"/>
      <c r="M835" s="130"/>
      <c r="N835" s="130"/>
      <c r="O835" s="130"/>
      <c r="P835" s="130"/>
      <c r="Q835" s="130"/>
      <c r="R835" s="130"/>
      <c r="S835" s="130"/>
      <c r="T835" s="130"/>
      <c r="U835" s="130"/>
      <c r="V835" s="130"/>
      <c r="W835" s="130"/>
      <c r="X835" s="130"/>
      <c r="Y835" s="130"/>
      <c r="Z835" s="130"/>
    </row>
    <row r="836" spans="1:26" ht="24.75" customHeight="1">
      <c r="A836" s="453"/>
      <c r="B836" s="130"/>
      <c r="C836" s="453"/>
      <c r="D836" s="55"/>
      <c r="E836" s="55"/>
      <c r="F836" s="55"/>
      <c r="G836" s="151"/>
      <c r="H836" s="91"/>
      <c r="I836" s="90"/>
      <c r="J836" s="91"/>
      <c r="K836" s="130"/>
      <c r="L836" s="130"/>
      <c r="M836" s="130"/>
      <c r="N836" s="130"/>
      <c r="O836" s="130"/>
      <c r="P836" s="130"/>
      <c r="Q836" s="130"/>
      <c r="R836" s="130"/>
      <c r="S836" s="130"/>
      <c r="T836" s="130"/>
      <c r="U836" s="130"/>
      <c r="V836" s="130"/>
      <c r="W836" s="130"/>
      <c r="X836" s="130"/>
      <c r="Y836" s="130"/>
      <c r="Z836" s="130"/>
    </row>
    <row r="837" spans="1:26" ht="24.75" customHeight="1">
      <c r="A837" s="453"/>
      <c r="B837" s="130"/>
      <c r="C837" s="453"/>
      <c r="D837" s="55"/>
      <c r="E837" s="55"/>
      <c r="F837" s="55"/>
      <c r="G837" s="151"/>
      <c r="H837" s="91"/>
      <c r="I837" s="90"/>
      <c r="J837" s="91"/>
      <c r="K837" s="130"/>
      <c r="L837" s="130"/>
      <c r="M837" s="130"/>
      <c r="N837" s="130"/>
      <c r="O837" s="130"/>
      <c r="P837" s="130"/>
      <c r="Q837" s="130"/>
      <c r="R837" s="130"/>
      <c r="S837" s="130"/>
      <c r="T837" s="130"/>
      <c r="U837" s="130"/>
      <c r="V837" s="130"/>
      <c r="W837" s="130"/>
      <c r="X837" s="130"/>
      <c r="Y837" s="130"/>
      <c r="Z837" s="130"/>
    </row>
    <row r="838" spans="1:26" ht="24.75" customHeight="1">
      <c r="A838" s="453"/>
      <c r="B838" s="130"/>
      <c r="C838" s="453"/>
      <c r="D838" s="55"/>
      <c r="E838" s="55"/>
      <c r="F838" s="55"/>
      <c r="G838" s="151"/>
      <c r="H838" s="91"/>
      <c r="I838" s="90"/>
      <c r="J838" s="91"/>
      <c r="K838" s="130"/>
      <c r="L838" s="130"/>
      <c r="M838" s="130"/>
      <c r="N838" s="130"/>
      <c r="O838" s="130"/>
      <c r="P838" s="130"/>
      <c r="Q838" s="130"/>
      <c r="R838" s="130"/>
      <c r="S838" s="130"/>
      <c r="T838" s="130"/>
      <c r="U838" s="130"/>
      <c r="V838" s="130"/>
      <c r="W838" s="130"/>
      <c r="X838" s="130"/>
      <c r="Y838" s="130"/>
      <c r="Z838" s="130"/>
    </row>
    <row r="839" spans="1:26" ht="24.75" customHeight="1">
      <c r="A839" s="453"/>
      <c r="B839" s="130"/>
      <c r="C839" s="453"/>
      <c r="D839" s="55"/>
      <c r="E839" s="55"/>
      <c r="F839" s="55"/>
      <c r="G839" s="151"/>
      <c r="H839" s="91"/>
      <c r="I839" s="90"/>
      <c r="J839" s="91"/>
      <c r="K839" s="130"/>
      <c r="L839" s="130"/>
      <c r="M839" s="130"/>
      <c r="N839" s="130"/>
      <c r="O839" s="130"/>
      <c r="P839" s="130"/>
      <c r="Q839" s="130"/>
      <c r="R839" s="130"/>
      <c r="S839" s="130"/>
      <c r="T839" s="130"/>
      <c r="U839" s="130"/>
      <c r="V839" s="130"/>
      <c r="W839" s="130"/>
      <c r="X839" s="130"/>
      <c r="Y839" s="130"/>
      <c r="Z839" s="130"/>
    </row>
    <row r="840" spans="1:26" ht="24.75" customHeight="1">
      <c r="A840" s="453"/>
      <c r="B840" s="130"/>
      <c r="C840" s="453"/>
      <c r="D840" s="55"/>
      <c r="E840" s="55"/>
      <c r="F840" s="55"/>
      <c r="G840" s="151"/>
      <c r="H840" s="91"/>
      <c r="I840" s="90"/>
      <c r="J840" s="91"/>
      <c r="K840" s="130"/>
      <c r="L840" s="130"/>
      <c r="M840" s="130"/>
      <c r="N840" s="130"/>
      <c r="O840" s="130"/>
      <c r="P840" s="130"/>
      <c r="Q840" s="130"/>
      <c r="R840" s="130"/>
      <c r="S840" s="130"/>
      <c r="T840" s="130"/>
      <c r="U840" s="130"/>
      <c r="V840" s="130"/>
      <c r="W840" s="130"/>
      <c r="X840" s="130"/>
      <c r="Y840" s="130"/>
      <c r="Z840" s="130"/>
    </row>
    <row r="841" spans="1:26" ht="24.75" customHeight="1">
      <c r="A841" s="453"/>
      <c r="B841" s="130"/>
      <c r="C841" s="453"/>
      <c r="D841" s="55"/>
      <c r="E841" s="55"/>
      <c r="F841" s="55"/>
      <c r="G841" s="151"/>
      <c r="H841" s="91"/>
      <c r="I841" s="90"/>
      <c r="J841" s="91"/>
      <c r="K841" s="130"/>
      <c r="L841" s="130"/>
      <c r="M841" s="130"/>
      <c r="N841" s="130"/>
      <c r="O841" s="130"/>
      <c r="P841" s="130"/>
      <c r="Q841" s="130"/>
      <c r="R841" s="130"/>
      <c r="S841" s="130"/>
      <c r="T841" s="130"/>
      <c r="U841" s="130"/>
      <c r="V841" s="130"/>
      <c r="W841" s="130"/>
      <c r="X841" s="130"/>
      <c r="Y841" s="130"/>
      <c r="Z841" s="130"/>
    </row>
    <row r="842" spans="1:26" ht="24.75" customHeight="1">
      <c r="A842" s="453"/>
      <c r="B842" s="130"/>
      <c r="C842" s="453"/>
      <c r="D842" s="55"/>
      <c r="E842" s="55"/>
      <c r="F842" s="55"/>
      <c r="G842" s="151"/>
      <c r="H842" s="91"/>
      <c r="I842" s="90"/>
      <c r="J842" s="91"/>
      <c r="K842" s="130"/>
      <c r="L842" s="130"/>
      <c r="M842" s="130"/>
      <c r="N842" s="130"/>
      <c r="O842" s="130"/>
      <c r="P842" s="130"/>
      <c r="Q842" s="130"/>
      <c r="R842" s="130"/>
      <c r="S842" s="130"/>
      <c r="T842" s="130"/>
      <c r="U842" s="130"/>
      <c r="V842" s="130"/>
      <c r="W842" s="130"/>
      <c r="X842" s="130"/>
      <c r="Y842" s="130"/>
      <c r="Z842" s="130"/>
    </row>
    <row r="843" spans="1:26" ht="24.75" customHeight="1">
      <c r="A843" s="453"/>
      <c r="B843" s="130"/>
      <c r="C843" s="453"/>
      <c r="D843" s="55"/>
      <c r="E843" s="55"/>
      <c r="F843" s="55"/>
      <c r="G843" s="151"/>
      <c r="H843" s="91"/>
      <c r="I843" s="90"/>
      <c r="J843" s="91"/>
      <c r="K843" s="130"/>
      <c r="L843" s="130"/>
      <c r="M843" s="130"/>
      <c r="N843" s="130"/>
      <c r="O843" s="130"/>
      <c r="P843" s="130"/>
      <c r="Q843" s="130"/>
      <c r="R843" s="130"/>
      <c r="S843" s="130"/>
      <c r="T843" s="130"/>
      <c r="U843" s="130"/>
      <c r="V843" s="130"/>
      <c r="W843" s="130"/>
      <c r="X843" s="130"/>
      <c r="Y843" s="130"/>
      <c r="Z843" s="130"/>
    </row>
    <row r="844" spans="1:26" ht="24.75" customHeight="1">
      <c r="A844" s="453"/>
      <c r="B844" s="130"/>
      <c r="C844" s="453"/>
      <c r="D844" s="55"/>
      <c r="E844" s="55"/>
      <c r="F844" s="55"/>
      <c r="G844" s="151"/>
      <c r="H844" s="91"/>
      <c r="I844" s="90"/>
      <c r="J844" s="91"/>
      <c r="K844" s="130"/>
      <c r="L844" s="130"/>
      <c r="M844" s="130"/>
      <c r="N844" s="130"/>
      <c r="O844" s="130"/>
      <c r="P844" s="130"/>
      <c r="Q844" s="130"/>
      <c r="R844" s="130"/>
      <c r="S844" s="130"/>
      <c r="T844" s="130"/>
      <c r="U844" s="130"/>
      <c r="V844" s="130"/>
      <c r="W844" s="130"/>
      <c r="X844" s="130"/>
      <c r="Y844" s="130"/>
      <c r="Z844" s="130"/>
    </row>
    <row r="845" spans="1:26" ht="24.75" customHeight="1">
      <c r="A845" s="453"/>
      <c r="B845" s="130"/>
      <c r="C845" s="453"/>
      <c r="D845" s="55"/>
      <c r="E845" s="55"/>
      <c r="F845" s="55"/>
      <c r="G845" s="151"/>
      <c r="H845" s="91"/>
      <c r="I845" s="90"/>
      <c r="J845" s="91"/>
      <c r="K845" s="130"/>
      <c r="L845" s="130"/>
      <c r="M845" s="130"/>
      <c r="N845" s="130"/>
      <c r="O845" s="130"/>
      <c r="P845" s="130"/>
      <c r="Q845" s="130"/>
      <c r="R845" s="130"/>
      <c r="S845" s="130"/>
      <c r="T845" s="130"/>
      <c r="U845" s="130"/>
      <c r="V845" s="130"/>
      <c r="W845" s="130"/>
      <c r="X845" s="130"/>
      <c r="Y845" s="130"/>
      <c r="Z845" s="130"/>
    </row>
    <row r="846" spans="1:26" ht="24.75" customHeight="1">
      <c r="A846" s="453"/>
      <c r="B846" s="130"/>
      <c r="C846" s="453"/>
      <c r="D846" s="55"/>
      <c r="E846" s="55"/>
      <c r="F846" s="55"/>
      <c r="G846" s="151"/>
      <c r="H846" s="91"/>
      <c r="I846" s="90"/>
      <c r="J846" s="91"/>
      <c r="K846" s="130"/>
      <c r="L846" s="130"/>
      <c r="M846" s="130"/>
      <c r="N846" s="130"/>
      <c r="O846" s="130"/>
      <c r="P846" s="130"/>
      <c r="Q846" s="130"/>
      <c r="R846" s="130"/>
      <c r="S846" s="130"/>
      <c r="T846" s="130"/>
      <c r="U846" s="130"/>
      <c r="V846" s="130"/>
      <c r="W846" s="130"/>
      <c r="X846" s="130"/>
      <c r="Y846" s="130"/>
      <c r="Z846" s="130"/>
    </row>
    <row r="847" spans="1:26" ht="24.75" customHeight="1">
      <c r="A847" s="453"/>
      <c r="B847" s="130"/>
      <c r="C847" s="453"/>
      <c r="D847" s="55"/>
      <c r="E847" s="55"/>
      <c r="F847" s="55"/>
      <c r="G847" s="151"/>
      <c r="H847" s="91"/>
      <c r="I847" s="90"/>
      <c r="J847" s="91"/>
      <c r="K847" s="130"/>
      <c r="L847" s="130"/>
      <c r="M847" s="130"/>
      <c r="N847" s="130"/>
      <c r="O847" s="130"/>
      <c r="P847" s="130"/>
      <c r="Q847" s="130"/>
      <c r="R847" s="130"/>
      <c r="S847" s="130"/>
      <c r="T847" s="130"/>
      <c r="U847" s="130"/>
      <c r="V847" s="130"/>
      <c r="W847" s="130"/>
      <c r="X847" s="130"/>
      <c r="Y847" s="130"/>
      <c r="Z847" s="130"/>
    </row>
    <row r="848" spans="1:26" ht="24.75" customHeight="1">
      <c r="A848" s="453"/>
      <c r="B848" s="130"/>
      <c r="C848" s="453"/>
      <c r="D848" s="55"/>
      <c r="E848" s="55"/>
      <c r="F848" s="55"/>
      <c r="G848" s="151"/>
      <c r="H848" s="91"/>
      <c r="I848" s="90"/>
      <c r="J848" s="91"/>
      <c r="K848" s="130"/>
      <c r="L848" s="130"/>
      <c r="M848" s="130"/>
      <c r="N848" s="130"/>
      <c r="O848" s="130"/>
      <c r="P848" s="130"/>
      <c r="Q848" s="130"/>
      <c r="R848" s="130"/>
      <c r="S848" s="130"/>
      <c r="T848" s="130"/>
      <c r="U848" s="130"/>
      <c r="V848" s="130"/>
      <c r="W848" s="130"/>
      <c r="X848" s="130"/>
      <c r="Y848" s="130"/>
      <c r="Z848" s="130"/>
    </row>
    <row r="849" spans="1:26" ht="24.75" customHeight="1">
      <c r="A849" s="453"/>
      <c r="B849" s="130"/>
      <c r="C849" s="453"/>
      <c r="D849" s="55"/>
      <c r="E849" s="55"/>
      <c r="F849" s="55"/>
      <c r="G849" s="151"/>
      <c r="H849" s="91"/>
      <c r="I849" s="90"/>
      <c r="J849" s="91"/>
      <c r="K849" s="130"/>
      <c r="L849" s="130"/>
      <c r="M849" s="130"/>
      <c r="N849" s="130"/>
      <c r="O849" s="130"/>
      <c r="P849" s="130"/>
      <c r="Q849" s="130"/>
      <c r="R849" s="130"/>
      <c r="S849" s="130"/>
      <c r="T849" s="130"/>
      <c r="U849" s="130"/>
      <c r="V849" s="130"/>
      <c r="W849" s="130"/>
      <c r="X849" s="130"/>
      <c r="Y849" s="130"/>
      <c r="Z849" s="130"/>
    </row>
    <row r="850" spans="1:26" ht="24.75" customHeight="1">
      <c r="A850" s="453"/>
      <c r="B850" s="130"/>
      <c r="C850" s="453"/>
      <c r="D850" s="55"/>
      <c r="E850" s="55"/>
      <c r="F850" s="55"/>
      <c r="G850" s="151"/>
      <c r="H850" s="91"/>
      <c r="I850" s="90"/>
      <c r="J850" s="91"/>
      <c r="K850" s="130"/>
      <c r="L850" s="130"/>
      <c r="M850" s="130"/>
      <c r="N850" s="130"/>
      <c r="O850" s="130"/>
      <c r="P850" s="130"/>
      <c r="Q850" s="130"/>
      <c r="R850" s="130"/>
      <c r="S850" s="130"/>
      <c r="T850" s="130"/>
      <c r="U850" s="130"/>
      <c r="V850" s="130"/>
      <c r="W850" s="130"/>
      <c r="X850" s="130"/>
      <c r="Y850" s="130"/>
      <c r="Z850" s="130"/>
    </row>
    <row r="851" spans="1:26" ht="24.75" customHeight="1">
      <c r="A851" s="453"/>
      <c r="B851" s="130"/>
      <c r="C851" s="453"/>
      <c r="D851" s="55"/>
      <c r="E851" s="55"/>
      <c r="F851" s="55"/>
      <c r="G851" s="151"/>
      <c r="H851" s="91"/>
      <c r="I851" s="90"/>
      <c r="J851" s="91"/>
      <c r="K851" s="130"/>
      <c r="L851" s="130"/>
      <c r="M851" s="130"/>
      <c r="N851" s="130"/>
      <c r="O851" s="130"/>
      <c r="P851" s="130"/>
      <c r="Q851" s="130"/>
      <c r="R851" s="130"/>
      <c r="S851" s="130"/>
      <c r="T851" s="130"/>
      <c r="U851" s="130"/>
      <c r="V851" s="130"/>
      <c r="W851" s="130"/>
      <c r="X851" s="130"/>
      <c r="Y851" s="130"/>
      <c r="Z851" s="130"/>
    </row>
    <row r="852" spans="1:26" ht="24.75" customHeight="1">
      <c r="A852" s="453"/>
      <c r="B852" s="130"/>
      <c r="C852" s="453"/>
      <c r="D852" s="55"/>
      <c r="E852" s="55"/>
      <c r="F852" s="55"/>
      <c r="G852" s="151"/>
      <c r="H852" s="91"/>
      <c r="I852" s="90"/>
      <c r="J852" s="91"/>
      <c r="K852" s="130"/>
      <c r="L852" s="130"/>
      <c r="M852" s="130"/>
      <c r="N852" s="130"/>
      <c r="O852" s="130"/>
      <c r="P852" s="130"/>
      <c r="Q852" s="130"/>
      <c r="R852" s="130"/>
      <c r="S852" s="130"/>
      <c r="T852" s="130"/>
      <c r="U852" s="130"/>
      <c r="V852" s="130"/>
      <c r="W852" s="130"/>
      <c r="X852" s="130"/>
      <c r="Y852" s="130"/>
      <c r="Z852" s="130"/>
    </row>
    <row r="853" spans="1:26" ht="24.75" customHeight="1">
      <c r="A853" s="453"/>
      <c r="B853" s="130"/>
      <c r="C853" s="453"/>
      <c r="D853" s="55"/>
      <c r="E853" s="55"/>
      <c r="F853" s="55"/>
      <c r="G853" s="151"/>
      <c r="H853" s="91"/>
      <c r="I853" s="90"/>
      <c r="J853" s="91"/>
      <c r="K853" s="130"/>
      <c r="L853" s="130"/>
      <c r="M853" s="130"/>
      <c r="N853" s="130"/>
      <c r="O853" s="130"/>
      <c r="P853" s="130"/>
      <c r="Q853" s="130"/>
      <c r="R853" s="130"/>
      <c r="S853" s="130"/>
      <c r="T853" s="130"/>
      <c r="U853" s="130"/>
      <c r="V853" s="130"/>
      <c r="W853" s="130"/>
      <c r="X853" s="130"/>
      <c r="Y853" s="130"/>
      <c r="Z853" s="130"/>
    </row>
    <row r="854" spans="1:26" ht="24.75" customHeight="1">
      <c r="A854" s="453"/>
      <c r="B854" s="130"/>
      <c r="C854" s="453"/>
      <c r="D854" s="55"/>
      <c r="E854" s="55"/>
      <c r="F854" s="55"/>
      <c r="G854" s="151"/>
      <c r="H854" s="91"/>
      <c r="I854" s="90"/>
      <c r="J854" s="91"/>
      <c r="K854" s="130"/>
      <c r="L854" s="130"/>
      <c r="M854" s="130"/>
      <c r="N854" s="130"/>
      <c r="O854" s="130"/>
      <c r="P854" s="130"/>
      <c r="Q854" s="130"/>
      <c r="R854" s="130"/>
      <c r="S854" s="130"/>
      <c r="T854" s="130"/>
      <c r="U854" s="130"/>
      <c r="V854" s="130"/>
      <c r="W854" s="130"/>
      <c r="X854" s="130"/>
      <c r="Y854" s="130"/>
      <c r="Z854" s="130"/>
    </row>
    <row r="855" spans="1:26" ht="24.75" customHeight="1">
      <c r="A855" s="453"/>
      <c r="B855" s="130"/>
      <c r="C855" s="453"/>
      <c r="D855" s="55"/>
      <c r="E855" s="55"/>
      <c r="F855" s="55"/>
      <c r="G855" s="151"/>
      <c r="H855" s="91"/>
      <c r="I855" s="90"/>
      <c r="J855" s="91"/>
      <c r="K855" s="130"/>
      <c r="L855" s="130"/>
      <c r="M855" s="130"/>
      <c r="N855" s="130"/>
      <c r="O855" s="130"/>
      <c r="P855" s="130"/>
      <c r="Q855" s="130"/>
      <c r="R855" s="130"/>
      <c r="S855" s="130"/>
      <c r="T855" s="130"/>
      <c r="U855" s="130"/>
      <c r="V855" s="130"/>
      <c r="W855" s="130"/>
      <c r="X855" s="130"/>
      <c r="Y855" s="130"/>
      <c r="Z855" s="130"/>
    </row>
    <row r="856" spans="1:26" ht="24.75" customHeight="1">
      <c r="A856" s="453"/>
      <c r="B856" s="130"/>
      <c r="C856" s="453"/>
      <c r="D856" s="55"/>
      <c r="E856" s="55"/>
      <c r="F856" s="55"/>
      <c r="G856" s="151"/>
      <c r="H856" s="91"/>
      <c r="I856" s="90"/>
      <c r="J856" s="91"/>
      <c r="K856" s="130"/>
      <c r="L856" s="130"/>
      <c r="M856" s="130"/>
      <c r="N856" s="130"/>
      <c r="O856" s="130"/>
      <c r="P856" s="130"/>
      <c r="Q856" s="130"/>
      <c r="R856" s="130"/>
      <c r="S856" s="130"/>
      <c r="T856" s="130"/>
      <c r="U856" s="130"/>
      <c r="V856" s="130"/>
      <c r="W856" s="130"/>
      <c r="X856" s="130"/>
      <c r="Y856" s="130"/>
      <c r="Z856" s="130"/>
    </row>
    <row r="857" spans="1:26" ht="24.75" customHeight="1">
      <c r="A857" s="453"/>
      <c r="B857" s="130"/>
      <c r="C857" s="453"/>
      <c r="D857" s="55"/>
      <c r="E857" s="55"/>
      <c r="F857" s="55"/>
      <c r="G857" s="151"/>
      <c r="H857" s="91"/>
      <c r="I857" s="90"/>
      <c r="J857" s="91"/>
      <c r="K857" s="130"/>
      <c r="L857" s="130"/>
      <c r="M857" s="130"/>
      <c r="N857" s="130"/>
      <c r="O857" s="130"/>
      <c r="P857" s="130"/>
      <c r="Q857" s="130"/>
      <c r="R857" s="130"/>
      <c r="S857" s="130"/>
      <c r="T857" s="130"/>
      <c r="U857" s="130"/>
      <c r="V857" s="130"/>
      <c r="W857" s="130"/>
      <c r="X857" s="130"/>
      <c r="Y857" s="130"/>
      <c r="Z857" s="130"/>
    </row>
    <row r="858" spans="1:26" ht="24.75" customHeight="1">
      <c r="A858" s="453"/>
      <c r="B858" s="130"/>
      <c r="C858" s="453"/>
      <c r="D858" s="55"/>
      <c r="E858" s="55"/>
      <c r="F858" s="55"/>
      <c r="G858" s="151"/>
      <c r="H858" s="91"/>
      <c r="I858" s="90"/>
      <c r="J858" s="91"/>
      <c r="K858" s="130"/>
      <c r="L858" s="130"/>
      <c r="M858" s="130"/>
      <c r="N858" s="130"/>
      <c r="O858" s="130"/>
      <c r="P858" s="130"/>
      <c r="Q858" s="130"/>
      <c r="R858" s="130"/>
      <c r="S858" s="130"/>
      <c r="T858" s="130"/>
      <c r="U858" s="130"/>
      <c r="V858" s="130"/>
      <c r="W858" s="130"/>
      <c r="X858" s="130"/>
      <c r="Y858" s="130"/>
      <c r="Z858" s="130"/>
    </row>
    <row r="859" spans="1:26" ht="24.75" customHeight="1">
      <c r="A859" s="453"/>
      <c r="B859" s="130"/>
      <c r="C859" s="453"/>
      <c r="D859" s="55"/>
      <c r="E859" s="55"/>
      <c r="F859" s="55"/>
      <c r="G859" s="151"/>
      <c r="H859" s="91"/>
      <c r="I859" s="90"/>
      <c r="J859" s="91"/>
      <c r="K859" s="130"/>
      <c r="L859" s="130"/>
      <c r="M859" s="130"/>
      <c r="N859" s="130"/>
      <c r="O859" s="130"/>
      <c r="P859" s="130"/>
      <c r="Q859" s="130"/>
      <c r="R859" s="130"/>
      <c r="S859" s="130"/>
      <c r="T859" s="130"/>
      <c r="U859" s="130"/>
      <c r="V859" s="130"/>
      <c r="W859" s="130"/>
      <c r="X859" s="130"/>
      <c r="Y859" s="130"/>
      <c r="Z859" s="130"/>
    </row>
    <row r="860" spans="1:26" ht="24.75" customHeight="1">
      <c r="A860" s="453"/>
      <c r="B860" s="130"/>
      <c r="C860" s="453"/>
      <c r="D860" s="55"/>
      <c r="E860" s="55"/>
      <c r="F860" s="55"/>
      <c r="G860" s="151"/>
      <c r="H860" s="91"/>
      <c r="I860" s="90"/>
      <c r="J860" s="91"/>
      <c r="K860" s="130"/>
      <c r="L860" s="130"/>
      <c r="M860" s="130"/>
      <c r="N860" s="130"/>
      <c r="O860" s="130"/>
      <c r="P860" s="130"/>
      <c r="Q860" s="130"/>
      <c r="R860" s="130"/>
      <c r="S860" s="130"/>
      <c r="T860" s="130"/>
      <c r="U860" s="130"/>
      <c r="V860" s="130"/>
      <c r="W860" s="130"/>
      <c r="X860" s="130"/>
      <c r="Y860" s="130"/>
      <c r="Z860" s="130"/>
    </row>
    <row r="861" spans="1:26" ht="24.75" customHeight="1">
      <c r="A861" s="453"/>
      <c r="B861" s="130"/>
      <c r="C861" s="453"/>
      <c r="D861" s="55"/>
      <c r="E861" s="55"/>
      <c r="F861" s="55"/>
      <c r="G861" s="151"/>
      <c r="H861" s="91"/>
      <c r="I861" s="90"/>
      <c r="J861" s="91"/>
      <c r="K861" s="130"/>
      <c r="L861" s="130"/>
      <c r="M861" s="130"/>
      <c r="N861" s="130"/>
      <c r="O861" s="130"/>
      <c r="P861" s="130"/>
      <c r="Q861" s="130"/>
      <c r="R861" s="130"/>
      <c r="S861" s="130"/>
      <c r="T861" s="130"/>
      <c r="U861" s="130"/>
      <c r="V861" s="130"/>
      <c r="W861" s="130"/>
      <c r="X861" s="130"/>
      <c r="Y861" s="130"/>
      <c r="Z861" s="130"/>
    </row>
    <row r="862" spans="1:26" ht="24.75" customHeight="1">
      <c r="A862" s="453"/>
      <c r="B862" s="130"/>
      <c r="C862" s="453"/>
      <c r="D862" s="55"/>
      <c r="E862" s="55"/>
      <c r="F862" s="55"/>
      <c r="G862" s="151"/>
      <c r="H862" s="91"/>
      <c r="I862" s="90"/>
      <c r="J862" s="91"/>
      <c r="K862" s="130"/>
      <c r="L862" s="130"/>
      <c r="M862" s="130"/>
      <c r="N862" s="130"/>
      <c r="O862" s="130"/>
      <c r="P862" s="130"/>
      <c r="Q862" s="130"/>
      <c r="R862" s="130"/>
      <c r="S862" s="130"/>
      <c r="T862" s="130"/>
      <c r="U862" s="130"/>
      <c r="V862" s="130"/>
      <c r="W862" s="130"/>
      <c r="X862" s="130"/>
      <c r="Y862" s="130"/>
      <c r="Z862" s="130"/>
    </row>
    <row r="863" spans="1:26" ht="24.75" customHeight="1">
      <c r="A863" s="453"/>
      <c r="B863" s="130"/>
      <c r="C863" s="453"/>
      <c r="D863" s="55"/>
      <c r="E863" s="55"/>
      <c r="F863" s="55"/>
      <c r="G863" s="151"/>
      <c r="H863" s="91"/>
      <c r="I863" s="90"/>
      <c r="J863" s="91"/>
      <c r="K863" s="130"/>
      <c r="L863" s="130"/>
      <c r="M863" s="130"/>
      <c r="N863" s="130"/>
      <c r="O863" s="130"/>
      <c r="P863" s="130"/>
      <c r="Q863" s="130"/>
      <c r="R863" s="130"/>
      <c r="S863" s="130"/>
      <c r="T863" s="130"/>
      <c r="U863" s="130"/>
      <c r="V863" s="130"/>
      <c r="W863" s="130"/>
      <c r="X863" s="130"/>
      <c r="Y863" s="130"/>
      <c r="Z863" s="130"/>
    </row>
    <row r="864" spans="1:26" ht="24.75" customHeight="1">
      <c r="A864" s="453"/>
      <c r="B864" s="130"/>
      <c r="C864" s="453"/>
      <c r="D864" s="55"/>
      <c r="E864" s="55"/>
      <c r="F864" s="55"/>
      <c r="G864" s="151"/>
      <c r="H864" s="91"/>
      <c r="I864" s="90"/>
      <c r="J864" s="91"/>
      <c r="K864" s="130"/>
      <c r="L864" s="130"/>
      <c r="M864" s="130"/>
      <c r="N864" s="130"/>
      <c r="O864" s="130"/>
      <c r="P864" s="130"/>
      <c r="Q864" s="130"/>
      <c r="R864" s="130"/>
      <c r="S864" s="130"/>
      <c r="T864" s="130"/>
      <c r="U864" s="130"/>
      <c r="V864" s="130"/>
      <c r="W864" s="130"/>
      <c r="X864" s="130"/>
      <c r="Y864" s="130"/>
      <c r="Z864" s="130"/>
    </row>
    <row r="865" spans="1:26" ht="24.75" customHeight="1">
      <c r="A865" s="453"/>
      <c r="B865" s="130"/>
      <c r="C865" s="453"/>
      <c r="D865" s="55"/>
      <c r="E865" s="55"/>
      <c r="F865" s="55"/>
      <c r="G865" s="151"/>
      <c r="H865" s="91"/>
      <c r="I865" s="90"/>
      <c r="J865" s="91"/>
      <c r="K865" s="130"/>
      <c r="L865" s="130"/>
      <c r="M865" s="130"/>
      <c r="N865" s="130"/>
      <c r="O865" s="130"/>
      <c r="P865" s="130"/>
      <c r="Q865" s="130"/>
      <c r="R865" s="130"/>
      <c r="S865" s="130"/>
      <c r="T865" s="130"/>
      <c r="U865" s="130"/>
      <c r="V865" s="130"/>
      <c r="W865" s="130"/>
      <c r="X865" s="130"/>
      <c r="Y865" s="130"/>
      <c r="Z865" s="130"/>
    </row>
    <row r="866" spans="1:26" ht="24.75" customHeight="1">
      <c r="A866" s="453"/>
      <c r="B866" s="130"/>
      <c r="C866" s="453"/>
      <c r="D866" s="55"/>
      <c r="E866" s="55"/>
      <c r="F866" s="55"/>
      <c r="G866" s="151"/>
      <c r="H866" s="91"/>
      <c r="I866" s="90"/>
      <c r="J866" s="91"/>
      <c r="K866" s="130"/>
      <c r="L866" s="130"/>
      <c r="M866" s="130"/>
      <c r="N866" s="130"/>
      <c r="O866" s="130"/>
      <c r="P866" s="130"/>
      <c r="Q866" s="130"/>
      <c r="R866" s="130"/>
      <c r="S866" s="130"/>
      <c r="T866" s="130"/>
      <c r="U866" s="130"/>
      <c r="V866" s="130"/>
      <c r="W866" s="130"/>
      <c r="X866" s="130"/>
      <c r="Y866" s="130"/>
      <c r="Z866" s="130"/>
    </row>
    <row r="867" spans="1:26" ht="24.75" customHeight="1">
      <c r="A867" s="453"/>
      <c r="B867" s="130"/>
      <c r="C867" s="453"/>
      <c r="D867" s="55"/>
      <c r="E867" s="55"/>
      <c r="F867" s="55"/>
      <c r="G867" s="151"/>
      <c r="H867" s="91"/>
      <c r="I867" s="90"/>
      <c r="J867" s="91"/>
      <c r="K867" s="130"/>
      <c r="L867" s="130"/>
      <c r="M867" s="130"/>
      <c r="N867" s="130"/>
      <c r="O867" s="130"/>
      <c r="P867" s="130"/>
      <c r="Q867" s="130"/>
      <c r="R867" s="130"/>
      <c r="S867" s="130"/>
      <c r="T867" s="130"/>
      <c r="U867" s="130"/>
      <c r="V867" s="130"/>
      <c r="W867" s="130"/>
      <c r="X867" s="130"/>
      <c r="Y867" s="130"/>
      <c r="Z867" s="130"/>
    </row>
    <row r="868" spans="1:26" ht="24.75" customHeight="1">
      <c r="A868" s="453"/>
      <c r="B868" s="130"/>
      <c r="C868" s="453"/>
      <c r="D868" s="55"/>
      <c r="E868" s="55"/>
      <c r="F868" s="55"/>
      <c r="G868" s="151"/>
      <c r="H868" s="91"/>
      <c r="I868" s="90"/>
      <c r="J868" s="91"/>
      <c r="K868" s="130"/>
      <c r="L868" s="130"/>
      <c r="M868" s="130"/>
      <c r="N868" s="130"/>
      <c r="O868" s="130"/>
      <c r="P868" s="130"/>
      <c r="Q868" s="130"/>
      <c r="R868" s="130"/>
      <c r="S868" s="130"/>
      <c r="T868" s="130"/>
      <c r="U868" s="130"/>
      <c r="V868" s="130"/>
      <c r="W868" s="130"/>
      <c r="X868" s="130"/>
      <c r="Y868" s="130"/>
      <c r="Z868" s="130"/>
    </row>
    <row r="869" spans="1:26" ht="24.75" customHeight="1">
      <c r="A869" s="453"/>
      <c r="B869" s="130"/>
      <c r="C869" s="453"/>
      <c r="D869" s="55"/>
      <c r="E869" s="55"/>
      <c r="F869" s="55"/>
      <c r="G869" s="151"/>
      <c r="H869" s="91"/>
      <c r="I869" s="90"/>
      <c r="J869" s="91"/>
      <c r="K869" s="130"/>
      <c r="L869" s="130"/>
      <c r="M869" s="130"/>
      <c r="N869" s="130"/>
      <c r="O869" s="130"/>
      <c r="P869" s="130"/>
      <c r="Q869" s="130"/>
      <c r="R869" s="130"/>
      <c r="S869" s="130"/>
      <c r="T869" s="130"/>
      <c r="U869" s="130"/>
      <c r="V869" s="130"/>
      <c r="W869" s="130"/>
      <c r="X869" s="130"/>
      <c r="Y869" s="130"/>
      <c r="Z869" s="130"/>
    </row>
    <row r="870" spans="1:26" ht="24.75" customHeight="1">
      <c r="A870" s="453"/>
      <c r="B870" s="130"/>
      <c r="C870" s="453"/>
      <c r="D870" s="55"/>
      <c r="E870" s="55"/>
      <c r="F870" s="55"/>
      <c r="G870" s="151"/>
      <c r="H870" s="91"/>
      <c r="I870" s="90"/>
      <c r="J870" s="91"/>
      <c r="K870" s="130"/>
      <c r="L870" s="130"/>
      <c r="M870" s="130"/>
      <c r="N870" s="130"/>
      <c r="O870" s="130"/>
      <c r="P870" s="130"/>
      <c r="Q870" s="130"/>
      <c r="R870" s="130"/>
      <c r="S870" s="130"/>
      <c r="T870" s="130"/>
      <c r="U870" s="130"/>
      <c r="V870" s="130"/>
      <c r="W870" s="130"/>
      <c r="X870" s="130"/>
      <c r="Y870" s="130"/>
      <c r="Z870" s="130"/>
    </row>
    <row r="871" spans="1:26" ht="24.75" customHeight="1">
      <c r="A871" s="453"/>
      <c r="B871" s="130"/>
      <c r="C871" s="453"/>
      <c r="D871" s="55"/>
      <c r="E871" s="55"/>
      <c r="F871" s="55"/>
      <c r="G871" s="151"/>
      <c r="H871" s="91"/>
      <c r="I871" s="90"/>
      <c r="J871" s="91"/>
      <c r="K871" s="130"/>
      <c r="L871" s="130"/>
      <c r="M871" s="130"/>
      <c r="N871" s="130"/>
      <c r="O871" s="130"/>
      <c r="P871" s="130"/>
      <c r="Q871" s="130"/>
      <c r="R871" s="130"/>
      <c r="S871" s="130"/>
      <c r="T871" s="130"/>
      <c r="U871" s="130"/>
      <c r="V871" s="130"/>
      <c r="W871" s="130"/>
      <c r="X871" s="130"/>
      <c r="Y871" s="130"/>
      <c r="Z871" s="130"/>
    </row>
    <row r="872" spans="1:26" ht="24.75" customHeight="1">
      <c r="A872" s="453"/>
      <c r="B872" s="130"/>
      <c r="C872" s="453"/>
      <c r="D872" s="55"/>
      <c r="E872" s="55"/>
      <c r="F872" s="55"/>
      <c r="G872" s="151"/>
      <c r="H872" s="91"/>
      <c r="I872" s="90"/>
      <c r="J872" s="91"/>
      <c r="K872" s="130"/>
      <c r="L872" s="130"/>
      <c r="M872" s="130"/>
      <c r="N872" s="130"/>
      <c r="O872" s="130"/>
      <c r="P872" s="130"/>
      <c r="Q872" s="130"/>
      <c r="R872" s="130"/>
      <c r="S872" s="130"/>
      <c r="T872" s="130"/>
      <c r="U872" s="130"/>
      <c r="V872" s="130"/>
      <c r="W872" s="130"/>
      <c r="X872" s="130"/>
      <c r="Y872" s="130"/>
      <c r="Z872" s="130"/>
    </row>
    <row r="873" spans="1:26" ht="24.75" customHeight="1">
      <c r="A873" s="453"/>
      <c r="B873" s="130"/>
      <c r="C873" s="453"/>
      <c r="D873" s="55"/>
      <c r="E873" s="55"/>
      <c r="F873" s="55"/>
      <c r="G873" s="151"/>
      <c r="H873" s="91"/>
      <c r="I873" s="90"/>
      <c r="J873" s="91"/>
      <c r="K873" s="130"/>
      <c r="L873" s="130"/>
      <c r="M873" s="130"/>
      <c r="N873" s="130"/>
      <c r="O873" s="130"/>
      <c r="P873" s="130"/>
      <c r="Q873" s="130"/>
      <c r="R873" s="130"/>
      <c r="S873" s="130"/>
      <c r="T873" s="130"/>
      <c r="U873" s="130"/>
      <c r="V873" s="130"/>
      <c r="W873" s="130"/>
      <c r="X873" s="130"/>
      <c r="Y873" s="130"/>
      <c r="Z873" s="130"/>
    </row>
    <row r="874" spans="1:26" ht="24.75" customHeight="1">
      <c r="A874" s="453"/>
      <c r="B874" s="130"/>
      <c r="C874" s="453"/>
      <c r="D874" s="55"/>
      <c r="E874" s="55"/>
      <c r="F874" s="55"/>
      <c r="G874" s="151"/>
      <c r="H874" s="91"/>
      <c r="I874" s="90"/>
      <c r="J874" s="91"/>
      <c r="K874" s="130"/>
      <c r="L874" s="130"/>
      <c r="M874" s="130"/>
      <c r="N874" s="130"/>
      <c r="O874" s="130"/>
      <c r="P874" s="130"/>
      <c r="Q874" s="130"/>
      <c r="R874" s="130"/>
      <c r="S874" s="130"/>
      <c r="T874" s="130"/>
      <c r="U874" s="130"/>
      <c r="V874" s="130"/>
      <c r="W874" s="130"/>
      <c r="X874" s="130"/>
      <c r="Y874" s="130"/>
      <c r="Z874" s="130"/>
    </row>
    <row r="875" spans="1:26" ht="24.75" customHeight="1">
      <c r="A875" s="453"/>
      <c r="B875" s="130"/>
      <c r="C875" s="453"/>
      <c r="D875" s="55"/>
      <c r="E875" s="55"/>
      <c r="F875" s="55"/>
      <c r="G875" s="151"/>
      <c r="H875" s="91"/>
      <c r="I875" s="90"/>
      <c r="J875" s="91"/>
      <c r="K875" s="130"/>
      <c r="L875" s="130"/>
      <c r="M875" s="130"/>
      <c r="N875" s="130"/>
      <c r="O875" s="130"/>
      <c r="P875" s="130"/>
      <c r="Q875" s="130"/>
      <c r="R875" s="130"/>
      <c r="S875" s="130"/>
      <c r="T875" s="130"/>
      <c r="U875" s="130"/>
      <c r="V875" s="130"/>
      <c r="W875" s="130"/>
      <c r="X875" s="130"/>
      <c r="Y875" s="130"/>
      <c r="Z875" s="130"/>
    </row>
    <row r="876" spans="1:26" ht="24.75" customHeight="1">
      <c r="A876" s="453"/>
      <c r="B876" s="130"/>
      <c r="C876" s="453"/>
      <c r="D876" s="55"/>
      <c r="E876" s="55"/>
      <c r="F876" s="55"/>
      <c r="G876" s="151"/>
      <c r="H876" s="91"/>
      <c r="I876" s="90"/>
      <c r="J876" s="91"/>
      <c r="K876" s="130"/>
      <c r="L876" s="130"/>
      <c r="M876" s="130"/>
      <c r="N876" s="130"/>
      <c r="O876" s="130"/>
      <c r="P876" s="130"/>
      <c r="Q876" s="130"/>
      <c r="R876" s="130"/>
      <c r="S876" s="130"/>
      <c r="T876" s="130"/>
      <c r="U876" s="130"/>
      <c r="V876" s="130"/>
      <c r="W876" s="130"/>
      <c r="X876" s="130"/>
      <c r="Y876" s="130"/>
      <c r="Z876" s="130"/>
    </row>
    <row r="877" spans="1:26" ht="24.75" customHeight="1">
      <c r="A877" s="453"/>
      <c r="B877" s="130"/>
      <c r="C877" s="453"/>
      <c r="D877" s="55"/>
      <c r="E877" s="55"/>
      <c r="F877" s="55"/>
      <c r="G877" s="151"/>
      <c r="H877" s="91"/>
      <c r="I877" s="90"/>
      <c r="J877" s="91"/>
      <c r="K877" s="130"/>
      <c r="L877" s="130"/>
      <c r="M877" s="130"/>
      <c r="N877" s="130"/>
      <c r="O877" s="130"/>
      <c r="P877" s="130"/>
      <c r="Q877" s="130"/>
      <c r="R877" s="130"/>
      <c r="S877" s="130"/>
      <c r="T877" s="130"/>
      <c r="U877" s="130"/>
      <c r="V877" s="130"/>
      <c r="W877" s="130"/>
      <c r="X877" s="130"/>
      <c r="Y877" s="130"/>
      <c r="Z877" s="130"/>
    </row>
    <row r="878" spans="1:26" ht="24.75" customHeight="1">
      <c r="A878" s="453"/>
      <c r="B878" s="130"/>
      <c r="C878" s="453"/>
      <c r="D878" s="55"/>
      <c r="E878" s="55"/>
      <c r="F878" s="55"/>
      <c r="G878" s="151"/>
      <c r="H878" s="91"/>
      <c r="I878" s="90"/>
      <c r="J878" s="91"/>
      <c r="K878" s="130"/>
      <c r="L878" s="130"/>
      <c r="M878" s="130"/>
      <c r="N878" s="130"/>
      <c r="O878" s="130"/>
      <c r="P878" s="130"/>
      <c r="Q878" s="130"/>
      <c r="R878" s="130"/>
      <c r="S878" s="130"/>
      <c r="T878" s="130"/>
      <c r="U878" s="130"/>
      <c r="V878" s="130"/>
      <c r="W878" s="130"/>
      <c r="X878" s="130"/>
      <c r="Y878" s="130"/>
      <c r="Z878" s="130"/>
    </row>
    <row r="879" spans="1:26" ht="24.75" customHeight="1">
      <c r="A879" s="453"/>
      <c r="B879" s="130"/>
      <c r="C879" s="453"/>
      <c r="D879" s="55"/>
      <c r="E879" s="55"/>
      <c r="F879" s="55"/>
      <c r="G879" s="151"/>
      <c r="H879" s="91"/>
      <c r="I879" s="90"/>
      <c r="J879" s="91"/>
      <c r="K879" s="130"/>
      <c r="L879" s="130"/>
      <c r="M879" s="130"/>
      <c r="N879" s="130"/>
      <c r="O879" s="130"/>
      <c r="P879" s="130"/>
      <c r="Q879" s="130"/>
      <c r="R879" s="130"/>
      <c r="S879" s="130"/>
      <c r="T879" s="130"/>
      <c r="U879" s="130"/>
      <c r="V879" s="130"/>
      <c r="W879" s="130"/>
      <c r="X879" s="130"/>
      <c r="Y879" s="130"/>
      <c r="Z879" s="130"/>
    </row>
    <row r="880" spans="1:26" ht="24.75" customHeight="1">
      <c r="A880" s="453"/>
      <c r="B880" s="130"/>
      <c r="C880" s="453"/>
      <c r="D880" s="55"/>
      <c r="E880" s="55"/>
      <c r="F880" s="55"/>
      <c r="G880" s="151"/>
      <c r="H880" s="91"/>
      <c r="I880" s="90"/>
      <c r="J880" s="91"/>
      <c r="K880" s="130"/>
      <c r="L880" s="130"/>
      <c r="M880" s="130"/>
      <c r="N880" s="130"/>
      <c r="O880" s="130"/>
      <c r="P880" s="130"/>
      <c r="Q880" s="130"/>
      <c r="R880" s="130"/>
      <c r="S880" s="130"/>
      <c r="T880" s="130"/>
      <c r="U880" s="130"/>
      <c r="V880" s="130"/>
      <c r="W880" s="130"/>
      <c r="X880" s="130"/>
      <c r="Y880" s="130"/>
      <c r="Z880" s="130"/>
    </row>
    <row r="881" spans="1:26" ht="24.75" customHeight="1">
      <c r="A881" s="453"/>
      <c r="B881" s="130"/>
      <c r="C881" s="453"/>
      <c r="D881" s="55"/>
      <c r="E881" s="55"/>
      <c r="F881" s="55"/>
      <c r="G881" s="151"/>
      <c r="H881" s="91"/>
      <c r="I881" s="90"/>
      <c r="J881" s="91"/>
      <c r="K881" s="130"/>
      <c r="L881" s="130"/>
      <c r="M881" s="130"/>
      <c r="N881" s="130"/>
      <c r="O881" s="130"/>
      <c r="P881" s="130"/>
      <c r="Q881" s="130"/>
      <c r="R881" s="130"/>
      <c r="S881" s="130"/>
      <c r="T881" s="130"/>
      <c r="U881" s="130"/>
      <c r="V881" s="130"/>
      <c r="W881" s="130"/>
      <c r="X881" s="130"/>
      <c r="Y881" s="130"/>
      <c r="Z881" s="130"/>
    </row>
    <row r="882" spans="1:26" ht="24.75" customHeight="1">
      <c r="A882" s="453"/>
      <c r="B882" s="130"/>
      <c r="C882" s="453"/>
      <c r="D882" s="55"/>
      <c r="E882" s="55"/>
      <c r="F882" s="55"/>
      <c r="G882" s="151"/>
      <c r="H882" s="91"/>
      <c r="I882" s="90"/>
      <c r="J882" s="91"/>
      <c r="K882" s="130"/>
      <c r="L882" s="130"/>
      <c r="M882" s="130"/>
      <c r="N882" s="130"/>
      <c r="O882" s="130"/>
      <c r="P882" s="130"/>
      <c r="Q882" s="130"/>
      <c r="R882" s="130"/>
      <c r="S882" s="130"/>
      <c r="T882" s="130"/>
      <c r="U882" s="130"/>
      <c r="V882" s="130"/>
      <c r="W882" s="130"/>
      <c r="X882" s="130"/>
      <c r="Y882" s="130"/>
      <c r="Z882" s="130"/>
    </row>
    <row r="883" spans="1:26" ht="24.75" customHeight="1">
      <c r="A883" s="453"/>
      <c r="B883" s="130"/>
      <c r="C883" s="453"/>
      <c r="D883" s="55"/>
      <c r="E883" s="55"/>
      <c r="F883" s="55"/>
      <c r="G883" s="151"/>
      <c r="H883" s="91"/>
      <c r="I883" s="90"/>
      <c r="J883" s="91"/>
      <c r="K883" s="130"/>
      <c r="L883" s="130"/>
      <c r="M883" s="130"/>
      <c r="N883" s="130"/>
      <c r="O883" s="130"/>
      <c r="P883" s="130"/>
      <c r="Q883" s="130"/>
      <c r="R883" s="130"/>
      <c r="S883" s="130"/>
      <c r="T883" s="130"/>
      <c r="U883" s="130"/>
      <c r="V883" s="130"/>
      <c r="W883" s="130"/>
      <c r="X883" s="130"/>
      <c r="Y883" s="130"/>
      <c r="Z883" s="130"/>
    </row>
    <row r="884" spans="1:26" ht="24.75" customHeight="1">
      <c r="A884" s="453"/>
      <c r="B884" s="130"/>
      <c r="C884" s="453"/>
      <c r="D884" s="55"/>
      <c r="E884" s="55"/>
      <c r="F884" s="55"/>
      <c r="G884" s="151"/>
      <c r="H884" s="91"/>
      <c r="I884" s="90"/>
      <c r="J884" s="91"/>
      <c r="K884" s="130"/>
      <c r="L884" s="130"/>
      <c r="M884" s="130"/>
      <c r="N884" s="130"/>
      <c r="O884" s="130"/>
      <c r="P884" s="130"/>
      <c r="Q884" s="130"/>
      <c r="R884" s="130"/>
      <c r="S884" s="130"/>
      <c r="T884" s="130"/>
      <c r="U884" s="130"/>
      <c r="V884" s="130"/>
      <c r="W884" s="130"/>
      <c r="X884" s="130"/>
      <c r="Y884" s="130"/>
      <c r="Z884" s="130"/>
    </row>
    <row r="885" spans="1:26" ht="24.75" customHeight="1">
      <c r="A885" s="453"/>
      <c r="B885" s="130"/>
      <c r="C885" s="453"/>
      <c r="D885" s="55"/>
      <c r="E885" s="55"/>
      <c r="F885" s="55"/>
      <c r="G885" s="151"/>
      <c r="H885" s="91"/>
      <c r="I885" s="90"/>
      <c r="J885" s="91"/>
      <c r="K885" s="130"/>
      <c r="L885" s="130"/>
      <c r="M885" s="130"/>
      <c r="N885" s="130"/>
      <c r="O885" s="130"/>
      <c r="P885" s="130"/>
      <c r="Q885" s="130"/>
      <c r="R885" s="130"/>
      <c r="S885" s="130"/>
      <c r="T885" s="130"/>
      <c r="U885" s="130"/>
      <c r="V885" s="130"/>
      <c r="W885" s="130"/>
      <c r="X885" s="130"/>
      <c r="Y885" s="130"/>
      <c r="Z885" s="130"/>
    </row>
    <row r="886" spans="1:26" ht="24.75" customHeight="1">
      <c r="A886" s="453"/>
      <c r="B886" s="130"/>
      <c r="C886" s="453"/>
      <c r="D886" s="55"/>
      <c r="E886" s="55"/>
      <c r="F886" s="55"/>
      <c r="G886" s="151"/>
      <c r="H886" s="91"/>
      <c r="I886" s="90"/>
      <c r="J886" s="91"/>
      <c r="K886" s="130"/>
      <c r="L886" s="130"/>
      <c r="M886" s="130"/>
      <c r="N886" s="130"/>
      <c r="O886" s="130"/>
      <c r="P886" s="130"/>
      <c r="Q886" s="130"/>
      <c r="R886" s="130"/>
      <c r="S886" s="130"/>
      <c r="T886" s="130"/>
      <c r="U886" s="130"/>
      <c r="V886" s="130"/>
      <c r="W886" s="130"/>
      <c r="X886" s="130"/>
      <c r="Y886" s="130"/>
      <c r="Z886" s="130"/>
    </row>
    <row r="887" spans="1:26" ht="24.75" customHeight="1">
      <c r="A887" s="453"/>
      <c r="B887" s="130"/>
      <c r="C887" s="453"/>
      <c r="D887" s="55"/>
      <c r="E887" s="55"/>
      <c r="F887" s="55"/>
      <c r="G887" s="151"/>
      <c r="H887" s="91"/>
      <c r="I887" s="90"/>
      <c r="J887" s="91"/>
      <c r="K887" s="130"/>
      <c r="L887" s="130"/>
      <c r="M887" s="130"/>
      <c r="N887" s="130"/>
      <c r="O887" s="130"/>
      <c r="P887" s="130"/>
      <c r="Q887" s="130"/>
      <c r="R887" s="130"/>
      <c r="S887" s="130"/>
      <c r="T887" s="130"/>
      <c r="U887" s="130"/>
      <c r="V887" s="130"/>
      <c r="W887" s="130"/>
      <c r="X887" s="130"/>
      <c r="Y887" s="130"/>
      <c r="Z887" s="130"/>
    </row>
    <row r="888" spans="1:26" ht="24.75" customHeight="1">
      <c r="A888" s="453"/>
      <c r="B888" s="130"/>
      <c r="C888" s="453"/>
      <c r="D888" s="55"/>
      <c r="E888" s="55"/>
      <c r="F888" s="55"/>
      <c r="G888" s="151"/>
      <c r="H888" s="91"/>
      <c r="I888" s="90"/>
      <c r="J888" s="91"/>
      <c r="K888" s="130"/>
      <c r="L888" s="130"/>
      <c r="M888" s="130"/>
      <c r="N888" s="130"/>
      <c r="O888" s="130"/>
      <c r="P888" s="130"/>
      <c r="Q888" s="130"/>
      <c r="R888" s="130"/>
      <c r="S888" s="130"/>
      <c r="T888" s="130"/>
      <c r="U888" s="130"/>
      <c r="V888" s="130"/>
      <c r="W888" s="130"/>
      <c r="X888" s="130"/>
      <c r="Y888" s="130"/>
      <c r="Z888" s="130"/>
    </row>
    <row r="889" spans="1:26" ht="24.75" customHeight="1">
      <c r="A889" s="453"/>
      <c r="B889" s="130"/>
      <c r="C889" s="453"/>
      <c r="D889" s="55"/>
      <c r="E889" s="55"/>
      <c r="F889" s="55"/>
      <c r="G889" s="151"/>
      <c r="H889" s="91"/>
      <c r="I889" s="90"/>
      <c r="J889" s="91"/>
      <c r="K889" s="130"/>
      <c r="L889" s="130"/>
      <c r="M889" s="130"/>
      <c r="N889" s="130"/>
      <c r="O889" s="130"/>
      <c r="P889" s="130"/>
      <c r="Q889" s="130"/>
      <c r="R889" s="130"/>
      <c r="S889" s="130"/>
      <c r="T889" s="130"/>
      <c r="U889" s="130"/>
      <c r="V889" s="130"/>
      <c r="W889" s="130"/>
      <c r="X889" s="130"/>
      <c r="Y889" s="130"/>
      <c r="Z889" s="130"/>
    </row>
    <row r="890" spans="1:26" ht="24.75" customHeight="1">
      <c r="A890" s="453"/>
      <c r="B890" s="130"/>
      <c r="C890" s="453"/>
      <c r="D890" s="55"/>
      <c r="E890" s="55"/>
      <c r="F890" s="55"/>
      <c r="G890" s="151"/>
      <c r="H890" s="91"/>
      <c r="I890" s="90"/>
      <c r="J890" s="91"/>
      <c r="K890" s="130"/>
      <c r="L890" s="130"/>
      <c r="M890" s="130"/>
      <c r="N890" s="130"/>
      <c r="O890" s="130"/>
      <c r="P890" s="130"/>
      <c r="Q890" s="130"/>
      <c r="R890" s="130"/>
      <c r="S890" s="130"/>
      <c r="T890" s="130"/>
      <c r="U890" s="130"/>
      <c r="V890" s="130"/>
      <c r="W890" s="130"/>
      <c r="X890" s="130"/>
      <c r="Y890" s="130"/>
      <c r="Z890" s="130"/>
    </row>
    <row r="891" spans="1:26" ht="24.75" customHeight="1">
      <c r="A891" s="453"/>
      <c r="B891" s="130"/>
      <c r="C891" s="453"/>
      <c r="D891" s="55"/>
      <c r="E891" s="55"/>
      <c r="F891" s="55"/>
      <c r="G891" s="151"/>
      <c r="H891" s="91"/>
      <c r="I891" s="90"/>
      <c r="J891" s="91"/>
      <c r="K891" s="130"/>
      <c r="L891" s="130"/>
      <c r="M891" s="130"/>
      <c r="N891" s="130"/>
      <c r="O891" s="130"/>
      <c r="P891" s="130"/>
      <c r="Q891" s="130"/>
      <c r="R891" s="130"/>
      <c r="S891" s="130"/>
      <c r="T891" s="130"/>
      <c r="U891" s="130"/>
      <c r="V891" s="130"/>
      <c r="W891" s="130"/>
      <c r="X891" s="130"/>
      <c r="Y891" s="130"/>
      <c r="Z891" s="130"/>
    </row>
    <row r="892" spans="1:26" ht="24.75" customHeight="1">
      <c r="A892" s="453"/>
      <c r="B892" s="130"/>
      <c r="C892" s="453"/>
      <c r="D892" s="55"/>
      <c r="E892" s="55"/>
      <c r="F892" s="55"/>
      <c r="G892" s="151"/>
      <c r="H892" s="91"/>
      <c r="I892" s="90"/>
      <c r="J892" s="91"/>
      <c r="K892" s="130"/>
      <c r="L892" s="130"/>
      <c r="M892" s="130"/>
      <c r="N892" s="130"/>
      <c r="O892" s="130"/>
      <c r="P892" s="130"/>
      <c r="Q892" s="130"/>
      <c r="R892" s="130"/>
      <c r="S892" s="130"/>
      <c r="T892" s="130"/>
      <c r="U892" s="130"/>
      <c r="V892" s="130"/>
      <c r="W892" s="130"/>
      <c r="X892" s="130"/>
      <c r="Y892" s="130"/>
      <c r="Z892" s="130"/>
    </row>
    <row r="893" spans="1:26" ht="24.75" customHeight="1">
      <c r="A893" s="453"/>
      <c r="B893" s="130"/>
      <c r="C893" s="453"/>
      <c r="D893" s="55"/>
      <c r="E893" s="55"/>
      <c r="F893" s="55"/>
      <c r="G893" s="151"/>
      <c r="H893" s="91"/>
      <c r="I893" s="90"/>
      <c r="J893" s="91"/>
      <c r="K893" s="130"/>
      <c r="L893" s="130"/>
      <c r="M893" s="130"/>
      <c r="N893" s="130"/>
      <c r="O893" s="130"/>
      <c r="P893" s="130"/>
      <c r="Q893" s="130"/>
      <c r="R893" s="130"/>
      <c r="S893" s="130"/>
      <c r="T893" s="130"/>
      <c r="U893" s="130"/>
      <c r="V893" s="130"/>
      <c r="W893" s="130"/>
      <c r="X893" s="130"/>
      <c r="Y893" s="130"/>
      <c r="Z893" s="130"/>
    </row>
    <row r="894" spans="1:26" ht="24.75" customHeight="1">
      <c r="A894" s="453"/>
      <c r="B894" s="130"/>
      <c r="C894" s="453"/>
      <c r="D894" s="55"/>
      <c r="E894" s="55"/>
      <c r="F894" s="55"/>
      <c r="G894" s="151"/>
      <c r="H894" s="91"/>
      <c r="I894" s="90"/>
      <c r="J894" s="91"/>
      <c r="K894" s="130"/>
      <c r="L894" s="130"/>
      <c r="M894" s="130"/>
      <c r="N894" s="130"/>
      <c r="O894" s="130"/>
      <c r="P894" s="130"/>
      <c r="Q894" s="130"/>
      <c r="R894" s="130"/>
      <c r="S894" s="130"/>
      <c r="T894" s="130"/>
      <c r="U894" s="130"/>
      <c r="V894" s="130"/>
      <c r="W894" s="130"/>
      <c r="X894" s="130"/>
      <c r="Y894" s="130"/>
      <c r="Z894" s="130"/>
    </row>
    <row r="895" spans="1:26" ht="24.75" customHeight="1">
      <c r="A895" s="453"/>
      <c r="B895" s="130"/>
      <c r="C895" s="453"/>
      <c r="D895" s="55"/>
      <c r="E895" s="55"/>
      <c r="F895" s="55"/>
      <c r="G895" s="151"/>
      <c r="H895" s="91"/>
      <c r="I895" s="90"/>
      <c r="J895" s="91"/>
      <c r="K895" s="130"/>
      <c r="L895" s="130"/>
      <c r="M895" s="130"/>
      <c r="N895" s="130"/>
      <c r="O895" s="130"/>
      <c r="P895" s="130"/>
      <c r="Q895" s="130"/>
      <c r="R895" s="130"/>
      <c r="S895" s="130"/>
      <c r="T895" s="130"/>
      <c r="U895" s="130"/>
      <c r="V895" s="130"/>
      <c r="W895" s="130"/>
      <c r="X895" s="130"/>
      <c r="Y895" s="130"/>
      <c r="Z895" s="130"/>
    </row>
    <row r="896" spans="1:26" ht="24.75" customHeight="1">
      <c r="A896" s="453"/>
      <c r="B896" s="130"/>
      <c r="C896" s="453"/>
      <c r="D896" s="55"/>
      <c r="E896" s="55"/>
      <c r="F896" s="55"/>
      <c r="G896" s="151"/>
      <c r="H896" s="91"/>
      <c r="I896" s="90"/>
      <c r="J896" s="91"/>
      <c r="K896" s="130"/>
      <c r="L896" s="130"/>
      <c r="M896" s="130"/>
      <c r="N896" s="130"/>
      <c r="O896" s="130"/>
      <c r="P896" s="130"/>
      <c r="Q896" s="130"/>
      <c r="R896" s="130"/>
      <c r="S896" s="130"/>
      <c r="T896" s="130"/>
      <c r="U896" s="130"/>
      <c r="V896" s="130"/>
      <c r="W896" s="130"/>
      <c r="X896" s="130"/>
      <c r="Y896" s="130"/>
      <c r="Z896" s="130"/>
    </row>
    <row r="897" spans="1:26" ht="24.75" customHeight="1">
      <c r="A897" s="453"/>
      <c r="B897" s="130"/>
      <c r="C897" s="453"/>
      <c r="D897" s="55"/>
      <c r="E897" s="55"/>
      <c r="F897" s="55"/>
      <c r="G897" s="151"/>
      <c r="H897" s="91"/>
      <c r="I897" s="90"/>
      <c r="J897" s="91"/>
      <c r="K897" s="130"/>
      <c r="L897" s="130"/>
      <c r="M897" s="130"/>
      <c r="N897" s="130"/>
      <c r="O897" s="130"/>
      <c r="P897" s="130"/>
      <c r="Q897" s="130"/>
      <c r="R897" s="130"/>
      <c r="S897" s="130"/>
      <c r="T897" s="130"/>
      <c r="U897" s="130"/>
      <c r="V897" s="130"/>
      <c r="W897" s="130"/>
      <c r="X897" s="130"/>
      <c r="Y897" s="130"/>
      <c r="Z897" s="130"/>
    </row>
    <row r="898" spans="1:26" ht="24.75" customHeight="1">
      <c r="A898" s="453"/>
      <c r="B898" s="130"/>
      <c r="C898" s="453"/>
      <c r="D898" s="55"/>
      <c r="E898" s="55"/>
      <c r="F898" s="55"/>
      <c r="G898" s="151"/>
      <c r="H898" s="91"/>
      <c r="I898" s="90"/>
      <c r="J898" s="91"/>
      <c r="K898" s="130"/>
      <c r="L898" s="130"/>
      <c r="M898" s="130"/>
      <c r="N898" s="130"/>
      <c r="O898" s="130"/>
      <c r="P898" s="130"/>
      <c r="Q898" s="130"/>
      <c r="R898" s="130"/>
      <c r="S898" s="130"/>
      <c r="T898" s="130"/>
      <c r="U898" s="130"/>
      <c r="V898" s="130"/>
      <c r="W898" s="130"/>
      <c r="X898" s="130"/>
      <c r="Y898" s="130"/>
      <c r="Z898" s="130"/>
    </row>
    <row r="899" spans="1:26" ht="24.75" customHeight="1">
      <c r="A899" s="453"/>
      <c r="B899" s="130"/>
      <c r="C899" s="453"/>
      <c r="D899" s="55"/>
      <c r="E899" s="55"/>
      <c r="F899" s="55"/>
      <c r="G899" s="151"/>
      <c r="H899" s="91"/>
      <c r="I899" s="90"/>
      <c r="J899" s="91"/>
      <c r="K899" s="130"/>
      <c r="L899" s="130"/>
      <c r="M899" s="130"/>
      <c r="N899" s="130"/>
      <c r="O899" s="130"/>
      <c r="P899" s="130"/>
      <c r="Q899" s="130"/>
      <c r="R899" s="130"/>
      <c r="S899" s="130"/>
      <c r="T899" s="130"/>
      <c r="U899" s="130"/>
      <c r="V899" s="130"/>
      <c r="W899" s="130"/>
      <c r="X899" s="130"/>
      <c r="Y899" s="130"/>
      <c r="Z899" s="130"/>
    </row>
    <row r="900" spans="1:26" ht="24.75" customHeight="1">
      <c r="A900" s="453"/>
      <c r="B900" s="130"/>
      <c r="C900" s="453"/>
      <c r="D900" s="55"/>
      <c r="E900" s="55"/>
      <c r="F900" s="55"/>
      <c r="G900" s="151"/>
      <c r="H900" s="91"/>
      <c r="I900" s="90"/>
      <c r="J900" s="91"/>
      <c r="K900" s="130"/>
      <c r="L900" s="130"/>
      <c r="M900" s="130"/>
      <c r="N900" s="130"/>
      <c r="O900" s="130"/>
      <c r="P900" s="130"/>
      <c r="Q900" s="130"/>
      <c r="R900" s="130"/>
      <c r="S900" s="130"/>
      <c r="T900" s="130"/>
      <c r="U900" s="130"/>
      <c r="V900" s="130"/>
      <c r="W900" s="130"/>
      <c r="X900" s="130"/>
      <c r="Y900" s="130"/>
      <c r="Z900" s="130"/>
    </row>
    <row r="901" spans="1:26" ht="24.75" customHeight="1">
      <c r="A901" s="453"/>
      <c r="B901" s="130"/>
      <c r="C901" s="453"/>
      <c r="D901" s="55"/>
      <c r="E901" s="55"/>
      <c r="F901" s="55"/>
      <c r="G901" s="151"/>
      <c r="H901" s="91"/>
      <c r="I901" s="90"/>
      <c r="J901" s="91"/>
      <c r="K901" s="130"/>
      <c r="L901" s="130"/>
      <c r="M901" s="130"/>
      <c r="N901" s="130"/>
      <c r="O901" s="130"/>
      <c r="P901" s="130"/>
      <c r="Q901" s="130"/>
      <c r="R901" s="130"/>
      <c r="S901" s="130"/>
      <c r="T901" s="130"/>
      <c r="U901" s="130"/>
      <c r="V901" s="130"/>
      <c r="W901" s="130"/>
      <c r="X901" s="130"/>
      <c r="Y901" s="130"/>
      <c r="Z901" s="130"/>
    </row>
    <row r="902" spans="1:26" ht="24.75" customHeight="1">
      <c r="A902" s="453"/>
      <c r="B902" s="130"/>
      <c r="C902" s="453"/>
      <c r="D902" s="55"/>
      <c r="E902" s="55"/>
      <c r="F902" s="55"/>
      <c r="G902" s="151"/>
      <c r="H902" s="91"/>
      <c r="I902" s="90"/>
      <c r="J902" s="91"/>
      <c r="K902" s="130"/>
      <c r="L902" s="130"/>
      <c r="M902" s="130"/>
      <c r="N902" s="130"/>
      <c r="O902" s="130"/>
      <c r="P902" s="130"/>
      <c r="Q902" s="130"/>
      <c r="R902" s="130"/>
      <c r="S902" s="130"/>
      <c r="T902" s="130"/>
      <c r="U902" s="130"/>
      <c r="V902" s="130"/>
      <c r="W902" s="130"/>
      <c r="X902" s="130"/>
      <c r="Y902" s="130"/>
      <c r="Z902" s="130"/>
    </row>
    <row r="903" spans="1:26" ht="24.75" customHeight="1">
      <c r="A903" s="453"/>
      <c r="B903" s="130"/>
      <c r="C903" s="453"/>
      <c r="D903" s="55"/>
      <c r="E903" s="55"/>
      <c r="F903" s="55"/>
      <c r="G903" s="151"/>
      <c r="H903" s="91"/>
      <c r="I903" s="90"/>
      <c r="J903" s="91"/>
      <c r="K903" s="130"/>
      <c r="L903" s="130"/>
      <c r="M903" s="130"/>
      <c r="N903" s="130"/>
      <c r="O903" s="130"/>
      <c r="P903" s="130"/>
      <c r="Q903" s="130"/>
      <c r="R903" s="130"/>
      <c r="S903" s="130"/>
      <c r="T903" s="130"/>
      <c r="U903" s="130"/>
      <c r="V903" s="130"/>
      <c r="W903" s="130"/>
      <c r="X903" s="130"/>
      <c r="Y903" s="130"/>
      <c r="Z903" s="130"/>
    </row>
    <row r="904" spans="1:26" ht="24.75" customHeight="1">
      <c r="A904" s="453"/>
      <c r="B904" s="130"/>
      <c r="C904" s="453"/>
      <c r="D904" s="55"/>
      <c r="E904" s="55"/>
      <c r="F904" s="55"/>
      <c r="G904" s="151"/>
      <c r="H904" s="91"/>
      <c r="I904" s="90"/>
      <c r="J904" s="91"/>
      <c r="K904" s="130"/>
      <c r="L904" s="130"/>
      <c r="M904" s="130"/>
      <c r="N904" s="130"/>
      <c r="O904" s="130"/>
      <c r="P904" s="130"/>
      <c r="Q904" s="130"/>
      <c r="R904" s="130"/>
      <c r="S904" s="130"/>
      <c r="T904" s="130"/>
      <c r="U904" s="130"/>
      <c r="V904" s="130"/>
      <c r="W904" s="130"/>
      <c r="X904" s="130"/>
      <c r="Y904" s="130"/>
      <c r="Z904" s="130"/>
    </row>
    <row r="905" spans="1:26" ht="24.75" customHeight="1">
      <c r="A905" s="453"/>
      <c r="B905" s="130"/>
      <c r="C905" s="453"/>
      <c r="D905" s="55"/>
      <c r="E905" s="55"/>
      <c r="F905" s="55"/>
      <c r="G905" s="151"/>
      <c r="H905" s="91"/>
      <c r="I905" s="90"/>
      <c r="J905" s="91"/>
      <c r="K905" s="130"/>
      <c r="L905" s="130"/>
      <c r="M905" s="130"/>
      <c r="N905" s="130"/>
      <c r="O905" s="130"/>
      <c r="P905" s="130"/>
      <c r="Q905" s="130"/>
      <c r="R905" s="130"/>
      <c r="S905" s="130"/>
      <c r="T905" s="130"/>
      <c r="U905" s="130"/>
      <c r="V905" s="130"/>
      <c r="W905" s="130"/>
      <c r="X905" s="130"/>
      <c r="Y905" s="130"/>
      <c r="Z905" s="130"/>
    </row>
    <row r="906" spans="1:26" ht="24.75" customHeight="1">
      <c r="A906" s="453"/>
      <c r="B906" s="130"/>
      <c r="C906" s="453"/>
      <c r="D906" s="55"/>
      <c r="E906" s="55"/>
      <c r="F906" s="55"/>
      <c r="G906" s="151"/>
      <c r="H906" s="91"/>
      <c r="I906" s="90"/>
      <c r="J906" s="91"/>
      <c r="K906" s="130"/>
      <c r="L906" s="130"/>
      <c r="M906" s="130"/>
      <c r="N906" s="130"/>
      <c r="O906" s="130"/>
      <c r="P906" s="130"/>
      <c r="Q906" s="130"/>
      <c r="R906" s="130"/>
      <c r="S906" s="130"/>
      <c r="T906" s="130"/>
      <c r="U906" s="130"/>
      <c r="V906" s="130"/>
      <c r="W906" s="130"/>
      <c r="X906" s="130"/>
      <c r="Y906" s="130"/>
      <c r="Z906" s="130"/>
    </row>
    <row r="907" spans="1:26" ht="24.75" customHeight="1">
      <c r="A907" s="453"/>
      <c r="B907" s="130"/>
      <c r="C907" s="453"/>
      <c r="D907" s="55"/>
      <c r="E907" s="55"/>
      <c r="F907" s="55"/>
      <c r="G907" s="151"/>
      <c r="H907" s="91"/>
      <c r="I907" s="90"/>
      <c r="J907" s="91"/>
      <c r="K907" s="130"/>
      <c r="L907" s="130"/>
      <c r="M907" s="130"/>
      <c r="N907" s="130"/>
      <c r="O907" s="130"/>
      <c r="P907" s="130"/>
      <c r="Q907" s="130"/>
      <c r="R907" s="130"/>
      <c r="S907" s="130"/>
      <c r="T907" s="130"/>
      <c r="U907" s="130"/>
      <c r="V907" s="130"/>
      <c r="W907" s="130"/>
      <c r="X907" s="130"/>
      <c r="Y907" s="130"/>
      <c r="Z907" s="130"/>
    </row>
    <row r="908" spans="1:26" ht="24.75" customHeight="1">
      <c r="A908" s="453"/>
      <c r="B908" s="130"/>
      <c r="C908" s="453"/>
      <c r="D908" s="55"/>
      <c r="E908" s="55"/>
      <c r="F908" s="55"/>
      <c r="G908" s="151"/>
      <c r="H908" s="91"/>
      <c r="I908" s="90"/>
      <c r="J908" s="91"/>
      <c r="K908" s="130"/>
      <c r="L908" s="130"/>
      <c r="M908" s="130"/>
      <c r="N908" s="130"/>
      <c r="O908" s="130"/>
      <c r="P908" s="130"/>
      <c r="Q908" s="130"/>
      <c r="R908" s="130"/>
      <c r="S908" s="130"/>
      <c r="T908" s="130"/>
      <c r="U908" s="130"/>
      <c r="V908" s="130"/>
      <c r="W908" s="130"/>
      <c r="X908" s="130"/>
      <c r="Y908" s="130"/>
      <c r="Z908" s="130"/>
    </row>
    <row r="909" spans="1:26" ht="24.75" customHeight="1">
      <c r="A909" s="453"/>
      <c r="B909" s="130"/>
      <c r="C909" s="453"/>
      <c r="D909" s="55"/>
      <c r="E909" s="55"/>
      <c r="F909" s="55"/>
      <c r="G909" s="151"/>
      <c r="H909" s="91"/>
      <c r="I909" s="90"/>
      <c r="J909" s="91"/>
      <c r="K909" s="130"/>
      <c r="L909" s="130"/>
      <c r="M909" s="130"/>
      <c r="N909" s="130"/>
      <c r="O909" s="130"/>
      <c r="P909" s="130"/>
      <c r="Q909" s="130"/>
      <c r="R909" s="130"/>
      <c r="S909" s="130"/>
      <c r="T909" s="130"/>
      <c r="U909" s="130"/>
      <c r="V909" s="130"/>
      <c r="W909" s="130"/>
      <c r="X909" s="130"/>
      <c r="Y909" s="130"/>
      <c r="Z909" s="130"/>
    </row>
    <row r="910" spans="1:26" ht="24.75" customHeight="1">
      <c r="A910" s="453"/>
      <c r="B910" s="130"/>
      <c r="C910" s="453"/>
      <c r="D910" s="55"/>
      <c r="E910" s="55"/>
      <c r="F910" s="55"/>
      <c r="G910" s="151"/>
      <c r="H910" s="91"/>
      <c r="I910" s="90"/>
      <c r="J910" s="91"/>
      <c r="K910" s="130"/>
      <c r="L910" s="130"/>
      <c r="M910" s="130"/>
      <c r="N910" s="130"/>
      <c r="O910" s="130"/>
      <c r="P910" s="130"/>
      <c r="Q910" s="130"/>
      <c r="R910" s="130"/>
      <c r="S910" s="130"/>
      <c r="T910" s="130"/>
      <c r="U910" s="130"/>
      <c r="V910" s="130"/>
      <c r="W910" s="130"/>
      <c r="X910" s="130"/>
      <c r="Y910" s="130"/>
      <c r="Z910" s="130"/>
    </row>
    <row r="911" spans="1:26" ht="24.75" customHeight="1">
      <c r="A911" s="453"/>
      <c r="B911" s="130"/>
      <c r="C911" s="453"/>
      <c r="D911" s="55"/>
      <c r="E911" s="55"/>
      <c r="F911" s="55"/>
      <c r="G911" s="151"/>
      <c r="H911" s="91"/>
      <c r="I911" s="90"/>
      <c r="J911" s="91"/>
      <c r="K911" s="130"/>
      <c r="L911" s="130"/>
      <c r="M911" s="130"/>
      <c r="N911" s="130"/>
      <c r="O911" s="130"/>
      <c r="P911" s="130"/>
      <c r="Q911" s="130"/>
      <c r="R911" s="130"/>
      <c r="S911" s="130"/>
      <c r="T911" s="130"/>
      <c r="U911" s="130"/>
      <c r="V911" s="130"/>
      <c r="W911" s="130"/>
      <c r="X911" s="130"/>
      <c r="Y911" s="130"/>
      <c r="Z911" s="130"/>
    </row>
    <row r="912" spans="1:26" ht="24.75" customHeight="1">
      <c r="A912" s="453"/>
      <c r="B912" s="130"/>
      <c r="C912" s="453"/>
      <c r="D912" s="55"/>
      <c r="E912" s="55"/>
      <c r="F912" s="55"/>
      <c r="G912" s="151"/>
      <c r="H912" s="91"/>
      <c r="I912" s="90"/>
      <c r="J912" s="91"/>
      <c r="K912" s="130"/>
      <c r="L912" s="130"/>
      <c r="M912" s="130"/>
      <c r="N912" s="130"/>
      <c r="O912" s="130"/>
      <c r="P912" s="130"/>
      <c r="Q912" s="130"/>
      <c r="R912" s="130"/>
      <c r="S912" s="130"/>
      <c r="T912" s="130"/>
      <c r="U912" s="130"/>
      <c r="V912" s="130"/>
      <c r="W912" s="130"/>
      <c r="X912" s="130"/>
      <c r="Y912" s="130"/>
      <c r="Z912" s="130"/>
    </row>
    <row r="913" spans="1:26" ht="24.75" customHeight="1">
      <c r="A913" s="453"/>
      <c r="B913" s="130"/>
      <c r="C913" s="453"/>
      <c r="D913" s="55"/>
      <c r="E913" s="55"/>
      <c r="F913" s="55"/>
      <c r="G913" s="151"/>
      <c r="H913" s="91"/>
      <c r="I913" s="90"/>
      <c r="J913" s="91"/>
      <c r="K913" s="130"/>
      <c r="L913" s="130"/>
      <c r="M913" s="130"/>
      <c r="N913" s="130"/>
      <c r="O913" s="130"/>
      <c r="P913" s="130"/>
      <c r="Q913" s="130"/>
      <c r="R913" s="130"/>
      <c r="S913" s="130"/>
      <c r="T913" s="130"/>
      <c r="U913" s="130"/>
      <c r="V913" s="130"/>
      <c r="W913" s="130"/>
      <c r="X913" s="130"/>
      <c r="Y913" s="130"/>
      <c r="Z913" s="130"/>
    </row>
    <row r="914" spans="1:26" ht="24.75" customHeight="1">
      <c r="A914" s="453"/>
      <c r="B914" s="130"/>
      <c r="C914" s="453"/>
      <c r="D914" s="55"/>
      <c r="E914" s="55"/>
      <c r="F914" s="55"/>
      <c r="G914" s="151"/>
      <c r="H914" s="91"/>
      <c r="I914" s="90"/>
      <c r="J914" s="91"/>
      <c r="K914" s="130"/>
      <c r="L914" s="130"/>
      <c r="M914" s="130"/>
      <c r="N914" s="130"/>
      <c r="O914" s="130"/>
      <c r="P914" s="130"/>
      <c r="Q914" s="130"/>
      <c r="R914" s="130"/>
      <c r="S914" s="130"/>
      <c r="T914" s="130"/>
      <c r="U914" s="130"/>
      <c r="V914" s="130"/>
      <c r="W914" s="130"/>
      <c r="X914" s="130"/>
      <c r="Y914" s="130"/>
      <c r="Z914" s="130"/>
    </row>
    <row r="915" spans="1:26" ht="24.75" customHeight="1">
      <c r="A915" s="453"/>
      <c r="B915" s="130"/>
      <c r="C915" s="453"/>
      <c r="D915" s="55"/>
      <c r="E915" s="55"/>
      <c r="F915" s="55"/>
      <c r="G915" s="151"/>
      <c r="H915" s="91"/>
      <c r="I915" s="90"/>
      <c r="J915" s="91"/>
      <c r="K915" s="130"/>
      <c r="L915" s="130"/>
      <c r="M915" s="130"/>
      <c r="N915" s="130"/>
      <c r="O915" s="130"/>
      <c r="P915" s="130"/>
      <c r="Q915" s="130"/>
      <c r="R915" s="130"/>
      <c r="S915" s="130"/>
      <c r="T915" s="130"/>
      <c r="U915" s="130"/>
      <c r="V915" s="130"/>
      <c r="W915" s="130"/>
      <c r="X915" s="130"/>
      <c r="Y915" s="130"/>
      <c r="Z915" s="130"/>
    </row>
    <row r="916" spans="1:26" ht="24.75" customHeight="1">
      <c r="A916" s="453"/>
      <c r="B916" s="130"/>
      <c r="C916" s="453"/>
      <c r="D916" s="55"/>
      <c r="E916" s="55"/>
      <c r="F916" s="55"/>
      <c r="G916" s="151"/>
      <c r="H916" s="91"/>
      <c r="I916" s="90"/>
      <c r="J916" s="91"/>
      <c r="K916" s="130"/>
      <c r="L916" s="130"/>
      <c r="M916" s="130"/>
      <c r="N916" s="130"/>
      <c r="O916" s="130"/>
      <c r="P916" s="130"/>
      <c r="Q916" s="130"/>
      <c r="R916" s="130"/>
      <c r="S916" s="130"/>
      <c r="T916" s="130"/>
      <c r="U916" s="130"/>
      <c r="V916" s="130"/>
      <c r="W916" s="130"/>
      <c r="X916" s="130"/>
      <c r="Y916" s="130"/>
      <c r="Z916" s="130"/>
    </row>
    <row r="917" spans="1:26" ht="24.75" customHeight="1">
      <c r="A917" s="453"/>
      <c r="B917" s="130"/>
      <c r="C917" s="453"/>
      <c r="D917" s="55"/>
      <c r="E917" s="55"/>
      <c r="F917" s="55"/>
      <c r="G917" s="151"/>
      <c r="H917" s="91"/>
      <c r="I917" s="90"/>
      <c r="J917" s="91"/>
      <c r="K917" s="130"/>
      <c r="L917" s="130"/>
      <c r="M917" s="130"/>
      <c r="N917" s="130"/>
      <c r="O917" s="130"/>
      <c r="P917" s="130"/>
      <c r="Q917" s="130"/>
      <c r="R917" s="130"/>
      <c r="S917" s="130"/>
      <c r="T917" s="130"/>
      <c r="U917" s="130"/>
      <c r="V917" s="130"/>
      <c r="W917" s="130"/>
      <c r="X917" s="130"/>
      <c r="Y917" s="130"/>
      <c r="Z917" s="130"/>
    </row>
    <row r="918" spans="1:26" ht="24.75" customHeight="1">
      <c r="A918" s="453"/>
      <c r="B918" s="130"/>
      <c r="C918" s="453"/>
      <c r="D918" s="55"/>
      <c r="E918" s="55"/>
      <c r="F918" s="55"/>
      <c r="G918" s="151"/>
      <c r="H918" s="91"/>
      <c r="I918" s="90"/>
      <c r="J918" s="91"/>
      <c r="K918" s="130"/>
      <c r="L918" s="130"/>
      <c r="M918" s="130"/>
      <c r="N918" s="130"/>
      <c r="O918" s="130"/>
      <c r="P918" s="130"/>
      <c r="Q918" s="130"/>
      <c r="R918" s="130"/>
      <c r="S918" s="130"/>
      <c r="T918" s="130"/>
      <c r="U918" s="130"/>
      <c r="V918" s="130"/>
      <c r="W918" s="130"/>
      <c r="X918" s="130"/>
      <c r="Y918" s="130"/>
      <c r="Z918" s="130"/>
    </row>
    <row r="919" spans="1:26" ht="24.75" customHeight="1">
      <c r="A919" s="453"/>
      <c r="B919" s="130"/>
      <c r="C919" s="453"/>
      <c r="D919" s="55"/>
      <c r="E919" s="55"/>
      <c r="F919" s="55"/>
      <c r="G919" s="151"/>
      <c r="H919" s="91"/>
      <c r="I919" s="90"/>
      <c r="J919" s="91"/>
      <c r="K919" s="130"/>
      <c r="L919" s="130"/>
      <c r="M919" s="130"/>
      <c r="N919" s="130"/>
      <c r="O919" s="130"/>
      <c r="P919" s="130"/>
      <c r="Q919" s="130"/>
      <c r="R919" s="130"/>
      <c r="S919" s="130"/>
      <c r="T919" s="130"/>
      <c r="U919" s="130"/>
      <c r="V919" s="130"/>
      <c r="W919" s="130"/>
      <c r="X919" s="130"/>
      <c r="Y919" s="130"/>
      <c r="Z919" s="130"/>
    </row>
    <row r="920" spans="1:26" ht="24.75" customHeight="1">
      <c r="A920" s="453"/>
      <c r="B920" s="130"/>
      <c r="C920" s="453"/>
      <c r="D920" s="55"/>
      <c r="E920" s="55"/>
      <c r="F920" s="55"/>
      <c r="G920" s="151"/>
      <c r="H920" s="91"/>
      <c r="I920" s="90"/>
      <c r="J920" s="91"/>
      <c r="K920" s="130"/>
      <c r="L920" s="130"/>
      <c r="M920" s="130"/>
      <c r="N920" s="130"/>
      <c r="O920" s="130"/>
      <c r="P920" s="130"/>
      <c r="Q920" s="130"/>
      <c r="R920" s="130"/>
      <c r="S920" s="130"/>
      <c r="T920" s="130"/>
      <c r="U920" s="130"/>
      <c r="V920" s="130"/>
      <c r="W920" s="130"/>
      <c r="X920" s="130"/>
      <c r="Y920" s="130"/>
      <c r="Z920" s="130"/>
    </row>
    <row r="921" spans="1:26" ht="24.75" customHeight="1">
      <c r="A921" s="453"/>
      <c r="B921" s="130"/>
      <c r="C921" s="453"/>
      <c r="D921" s="55"/>
      <c r="E921" s="55"/>
      <c r="F921" s="55"/>
      <c r="G921" s="151"/>
      <c r="H921" s="91"/>
      <c r="I921" s="90"/>
      <c r="J921" s="91"/>
      <c r="K921" s="130"/>
      <c r="L921" s="130"/>
      <c r="M921" s="130"/>
      <c r="N921" s="130"/>
      <c r="O921" s="130"/>
      <c r="P921" s="130"/>
      <c r="Q921" s="130"/>
      <c r="R921" s="130"/>
      <c r="S921" s="130"/>
      <c r="T921" s="130"/>
      <c r="U921" s="130"/>
      <c r="V921" s="130"/>
      <c r="W921" s="130"/>
      <c r="X921" s="130"/>
      <c r="Y921" s="130"/>
      <c r="Z921" s="130"/>
    </row>
    <row r="922" spans="1:26" ht="24.75" customHeight="1">
      <c r="A922" s="453"/>
      <c r="B922" s="130"/>
      <c r="C922" s="453"/>
      <c r="D922" s="55"/>
      <c r="E922" s="55"/>
      <c r="F922" s="55"/>
      <c r="G922" s="151"/>
      <c r="H922" s="91"/>
      <c r="I922" s="90"/>
      <c r="J922" s="91"/>
      <c r="K922" s="130"/>
      <c r="L922" s="130"/>
      <c r="M922" s="130"/>
      <c r="N922" s="130"/>
      <c r="O922" s="130"/>
      <c r="P922" s="130"/>
      <c r="Q922" s="130"/>
      <c r="R922" s="130"/>
      <c r="S922" s="130"/>
      <c r="T922" s="130"/>
      <c r="U922" s="130"/>
      <c r="V922" s="130"/>
      <c r="W922" s="130"/>
      <c r="X922" s="130"/>
      <c r="Y922" s="130"/>
      <c r="Z922" s="130"/>
    </row>
    <row r="923" spans="1:26" ht="24.75" customHeight="1">
      <c r="A923" s="453"/>
      <c r="B923" s="130"/>
      <c r="C923" s="453"/>
      <c r="D923" s="55"/>
      <c r="E923" s="55"/>
      <c r="F923" s="55"/>
      <c r="G923" s="151"/>
      <c r="H923" s="91"/>
      <c r="I923" s="90"/>
      <c r="J923" s="91"/>
      <c r="K923" s="130"/>
      <c r="L923" s="130"/>
      <c r="M923" s="130"/>
      <c r="N923" s="130"/>
      <c r="O923" s="130"/>
      <c r="P923" s="130"/>
      <c r="Q923" s="130"/>
      <c r="R923" s="130"/>
      <c r="S923" s="130"/>
      <c r="T923" s="130"/>
      <c r="U923" s="130"/>
      <c r="V923" s="130"/>
      <c r="W923" s="130"/>
      <c r="X923" s="130"/>
      <c r="Y923" s="130"/>
      <c r="Z923" s="130"/>
    </row>
    <row r="924" spans="1:26" ht="24.75" customHeight="1">
      <c r="A924" s="453"/>
      <c r="B924" s="130"/>
      <c r="C924" s="453"/>
      <c r="D924" s="55"/>
      <c r="E924" s="55"/>
      <c r="F924" s="55"/>
      <c r="G924" s="151"/>
      <c r="H924" s="91"/>
      <c r="I924" s="90"/>
      <c r="J924" s="91"/>
      <c r="K924" s="130"/>
      <c r="L924" s="130"/>
      <c r="M924" s="130"/>
      <c r="N924" s="130"/>
      <c r="O924" s="130"/>
      <c r="P924" s="130"/>
      <c r="Q924" s="130"/>
      <c r="R924" s="130"/>
      <c r="S924" s="130"/>
      <c r="T924" s="130"/>
      <c r="U924" s="130"/>
      <c r="V924" s="130"/>
      <c r="W924" s="130"/>
      <c r="X924" s="130"/>
      <c r="Y924" s="130"/>
      <c r="Z924" s="130"/>
    </row>
    <row r="925" spans="1:26" ht="24.75" customHeight="1">
      <c r="A925" s="453"/>
      <c r="B925" s="130"/>
      <c r="C925" s="453"/>
      <c r="D925" s="55"/>
      <c r="E925" s="55"/>
      <c r="F925" s="55"/>
      <c r="G925" s="151"/>
      <c r="H925" s="91"/>
      <c r="I925" s="90"/>
      <c r="J925" s="91"/>
      <c r="K925" s="130"/>
      <c r="L925" s="130"/>
      <c r="M925" s="130"/>
      <c r="N925" s="130"/>
      <c r="O925" s="130"/>
      <c r="P925" s="130"/>
      <c r="Q925" s="130"/>
      <c r="R925" s="130"/>
      <c r="S925" s="130"/>
      <c r="T925" s="130"/>
      <c r="U925" s="130"/>
      <c r="V925" s="130"/>
      <c r="W925" s="130"/>
      <c r="X925" s="130"/>
      <c r="Y925" s="130"/>
      <c r="Z925" s="130"/>
    </row>
    <row r="926" spans="1:26" ht="24.75" customHeight="1">
      <c r="A926" s="453"/>
      <c r="B926" s="130"/>
      <c r="C926" s="453"/>
      <c r="D926" s="55"/>
      <c r="E926" s="55"/>
      <c r="F926" s="55"/>
      <c r="G926" s="151"/>
      <c r="H926" s="91"/>
      <c r="I926" s="90"/>
      <c r="J926" s="91"/>
      <c r="K926" s="130"/>
      <c r="L926" s="130"/>
      <c r="M926" s="130"/>
      <c r="N926" s="130"/>
      <c r="O926" s="130"/>
      <c r="P926" s="130"/>
      <c r="Q926" s="130"/>
      <c r="R926" s="130"/>
      <c r="S926" s="130"/>
      <c r="T926" s="130"/>
      <c r="U926" s="130"/>
      <c r="V926" s="130"/>
      <c r="W926" s="130"/>
      <c r="X926" s="130"/>
      <c r="Y926" s="130"/>
      <c r="Z926" s="130"/>
    </row>
    <row r="927" spans="1:26" ht="24.75" customHeight="1">
      <c r="A927" s="453"/>
      <c r="B927" s="130"/>
      <c r="C927" s="453"/>
      <c r="D927" s="55"/>
      <c r="E927" s="55"/>
      <c r="F927" s="55"/>
      <c r="G927" s="151"/>
      <c r="H927" s="91"/>
      <c r="I927" s="90"/>
      <c r="J927" s="91"/>
      <c r="K927" s="130"/>
      <c r="L927" s="130"/>
      <c r="M927" s="130"/>
      <c r="N927" s="130"/>
      <c r="O927" s="130"/>
      <c r="P927" s="130"/>
      <c r="Q927" s="130"/>
      <c r="R927" s="130"/>
      <c r="S927" s="130"/>
      <c r="T927" s="130"/>
      <c r="U927" s="130"/>
      <c r="V927" s="130"/>
      <c r="W927" s="130"/>
      <c r="X927" s="130"/>
      <c r="Y927" s="130"/>
      <c r="Z927" s="130"/>
    </row>
    <row r="928" spans="1:26" ht="24.75" customHeight="1">
      <c r="A928" s="453"/>
      <c r="B928" s="130"/>
      <c r="C928" s="453"/>
      <c r="D928" s="55"/>
      <c r="E928" s="55"/>
      <c r="F928" s="55"/>
      <c r="G928" s="151"/>
      <c r="H928" s="91"/>
      <c r="I928" s="90"/>
      <c r="J928" s="91"/>
      <c r="K928" s="130"/>
      <c r="L928" s="130"/>
      <c r="M928" s="130"/>
      <c r="N928" s="130"/>
      <c r="O928" s="130"/>
      <c r="P928" s="130"/>
      <c r="Q928" s="130"/>
      <c r="R928" s="130"/>
      <c r="S928" s="130"/>
      <c r="T928" s="130"/>
      <c r="U928" s="130"/>
      <c r="V928" s="130"/>
      <c r="W928" s="130"/>
      <c r="X928" s="130"/>
      <c r="Y928" s="130"/>
      <c r="Z928" s="130"/>
    </row>
    <row r="929" spans="1:26" ht="24.75" customHeight="1">
      <c r="A929" s="453"/>
      <c r="B929" s="130"/>
      <c r="C929" s="453"/>
      <c r="D929" s="55"/>
      <c r="E929" s="55"/>
      <c r="F929" s="55"/>
      <c r="G929" s="151"/>
      <c r="H929" s="91"/>
      <c r="I929" s="90"/>
      <c r="J929" s="91"/>
      <c r="K929" s="130"/>
      <c r="L929" s="130"/>
      <c r="M929" s="130"/>
      <c r="N929" s="130"/>
      <c r="O929" s="130"/>
      <c r="P929" s="130"/>
      <c r="Q929" s="130"/>
      <c r="R929" s="130"/>
      <c r="S929" s="130"/>
      <c r="T929" s="130"/>
      <c r="U929" s="130"/>
      <c r="V929" s="130"/>
      <c r="W929" s="130"/>
      <c r="X929" s="130"/>
      <c r="Y929" s="130"/>
      <c r="Z929" s="130"/>
    </row>
    <row r="930" spans="1:26" ht="24.75" customHeight="1">
      <c r="A930" s="453"/>
      <c r="B930" s="130"/>
      <c r="C930" s="453"/>
      <c r="D930" s="55"/>
      <c r="E930" s="55"/>
      <c r="F930" s="55"/>
      <c r="G930" s="151"/>
      <c r="H930" s="91"/>
      <c r="I930" s="90"/>
      <c r="J930" s="91"/>
      <c r="K930" s="130"/>
      <c r="L930" s="130"/>
      <c r="M930" s="130"/>
      <c r="N930" s="130"/>
      <c r="O930" s="130"/>
      <c r="P930" s="130"/>
      <c r="Q930" s="130"/>
      <c r="R930" s="130"/>
      <c r="S930" s="130"/>
      <c r="T930" s="130"/>
      <c r="U930" s="130"/>
      <c r="V930" s="130"/>
      <c r="W930" s="130"/>
      <c r="X930" s="130"/>
      <c r="Y930" s="130"/>
      <c r="Z930" s="130"/>
    </row>
    <row r="931" spans="1:26" ht="24.75" customHeight="1">
      <c r="A931" s="453"/>
      <c r="B931" s="130"/>
      <c r="C931" s="453"/>
      <c r="D931" s="55"/>
      <c r="E931" s="55"/>
      <c r="F931" s="55"/>
      <c r="G931" s="151"/>
      <c r="H931" s="91"/>
      <c r="I931" s="90"/>
      <c r="J931" s="91"/>
      <c r="K931" s="130"/>
      <c r="L931" s="130"/>
      <c r="M931" s="130"/>
      <c r="N931" s="130"/>
      <c r="O931" s="130"/>
      <c r="P931" s="130"/>
      <c r="Q931" s="130"/>
      <c r="R931" s="130"/>
      <c r="S931" s="130"/>
      <c r="T931" s="130"/>
      <c r="U931" s="130"/>
      <c r="V931" s="130"/>
      <c r="W931" s="130"/>
      <c r="X931" s="130"/>
      <c r="Y931" s="130"/>
      <c r="Z931" s="130"/>
    </row>
    <row r="932" spans="1:26" ht="24.75" customHeight="1">
      <c r="A932" s="453"/>
      <c r="B932" s="130"/>
      <c r="C932" s="453"/>
      <c r="D932" s="55"/>
      <c r="E932" s="55"/>
      <c r="F932" s="55"/>
      <c r="G932" s="151"/>
      <c r="H932" s="91"/>
      <c r="I932" s="90"/>
      <c r="J932" s="91"/>
      <c r="K932" s="130"/>
      <c r="L932" s="130"/>
      <c r="M932" s="130"/>
      <c r="N932" s="130"/>
      <c r="O932" s="130"/>
      <c r="P932" s="130"/>
      <c r="Q932" s="130"/>
      <c r="R932" s="130"/>
      <c r="S932" s="130"/>
      <c r="T932" s="130"/>
      <c r="U932" s="130"/>
      <c r="V932" s="130"/>
      <c r="W932" s="130"/>
      <c r="X932" s="130"/>
      <c r="Y932" s="130"/>
      <c r="Z932" s="130"/>
    </row>
    <row r="933" spans="1:26" ht="24.75" customHeight="1">
      <c r="A933" s="453"/>
      <c r="B933" s="130"/>
      <c r="C933" s="453"/>
      <c r="D933" s="55"/>
      <c r="E933" s="55"/>
      <c r="F933" s="55"/>
      <c r="G933" s="151"/>
      <c r="H933" s="91"/>
      <c r="I933" s="90"/>
      <c r="J933" s="91"/>
      <c r="K933" s="130"/>
      <c r="L933" s="130"/>
      <c r="M933" s="130"/>
      <c r="N933" s="130"/>
      <c r="O933" s="130"/>
      <c r="P933" s="130"/>
      <c r="Q933" s="130"/>
      <c r="R933" s="130"/>
      <c r="S933" s="130"/>
      <c r="T933" s="130"/>
      <c r="U933" s="130"/>
      <c r="V933" s="130"/>
      <c r="W933" s="130"/>
      <c r="X933" s="130"/>
      <c r="Y933" s="130"/>
      <c r="Z933" s="130"/>
    </row>
    <row r="934" spans="1:26" ht="24.75" customHeight="1">
      <c r="A934" s="453"/>
      <c r="B934" s="130"/>
      <c r="C934" s="453"/>
      <c r="D934" s="55"/>
      <c r="E934" s="55"/>
      <c r="F934" s="55"/>
      <c r="G934" s="151"/>
      <c r="H934" s="91"/>
      <c r="I934" s="90"/>
      <c r="J934" s="91"/>
      <c r="K934" s="130"/>
      <c r="L934" s="130"/>
      <c r="M934" s="130"/>
      <c r="N934" s="130"/>
      <c r="O934" s="130"/>
      <c r="P934" s="130"/>
      <c r="Q934" s="130"/>
      <c r="R934" s="130"/>
      <c r="S934" s="130"/>
      <c r="T934" s="130"/>
      <c r="U934" s="130"/>
      <c r="V934" s="130"/>
      <c r="W934" s="130"/>
      <c r="X934" s="130"/>
      <c r="Y934" s="130"/>
      <c r="Z934" s="130"/>
    </row>
    <row r="935" spans="1:26" ht="24.75" customHeight="1">
      <c r="A935" s="453"/>
      <c r="B935" s="130"/>
      <c r="C935" s="453"/>
      <c r="D935" s="55"/>
      <c r="E935" s="55"/>
      <c r="F935" s="55"/>
      <c r="G935" s="151"/>
      <c r="H935" s="91"/>
      <c r="I935" s="90"/>
      <c r="J935" s="91"/>
      <c r="K935" s="130"/>
      <c r="L935" s="130"/>
      <c r="M935" s="130"/>
      <c r="N935" s="130"/>
      <c r="O935" s="130"/>
      <c r="P935" s="130"/>
      <c r="Q935" s="130"/>
      <c r="R935" s="130"/>
      <c r="S935" s="130"/>
      <c r="T935" s="130"/>
      <c r="U935" s="130"/>
      <c r="V935" s="130"/>
      <c r="W935" s="130"/>
      <c r="X935" s="130"/>
      <c r="Y935" s="130"/>
      <c r="Z935" s="130"/>
    </row>
    <row r="936" spans="1:26" ht="24.75" customHeight="1">
      <c r="A936" s="453"/>
      <c r="B936" s="130"/>
      <c r="C936" s="453"/>
      <c r="D936" s="55"/>
      <c r="E936" s="55"/>
      <c r="F936" s="55"/>
      <c r="G936" s="151"/>
      <c r="H936" s="91"/>
      <c r="I936" s="90"/>
      <c r="J936" s="91"/>
      <c r="K936" s="130"/>
      <c r="L936" s="130"/>
      <c r="M936" s="130"/>
      <c r="N936" s="130"/>
      <c r="O936" s="130"/>
      <c r="P936" s="130"/>
      <c r="Q936" s="130"/>
      <c r="R936" s="130"/>
      <c r="S936" s="130"/>
      <c r="T936" s="130"/>
      <c r="U936" s="130"/>
      <c r="V936" s="130"/>
      <c r="W936" s="130"/>
      <c r="X936" s="130"/>
      <c r="Y936" s="130"/>
      <c r="Z936" s="130"/>
    </row>
    <row r="937" spans="1:26" ht="24.75" customHeight="1">
      <c r="A937" s="453"/>
      <c r="B937" s="130"/>
      <c r="C937" s="453"/>
      <c r="D937" s="55"/>
      <c r="E937" s="55"/>
      <c r="F937" s="55"/>
      <c r="G937" s="151"/>
      <c r="H937" s="91"/>
      <c r="I937" s="90"/>
      <c r="J937" s="91"/>
      <c r="K937" s="130"/>
      <c r="L937" s="130"/>
      <c r="M937" s="130"/>
      <c r="N937" s="130"/>
      <c r="O937" s="130"/>
      <c r="P937" s="130"/>
      <c r="Q937" s="130"/>
      <c r="R937" s="130"/>
      <c r="S937" s="130"/>
      <c r="T937" s="130"/>
      <c r="U937" s="130"/>
      <c r="V937" s="130"/>
      <c r="W937" s="130"/>
      <c r="X937" s="130"/>
      <c r="Y937" s="130"/>
      <c r="Z937" s="130"/>
    </row>
    <row r="938" spans="1:26" ht="24.75" customHeight="1">
      <c r="A938" s="453"/>
      <c r="B938" s="130"/>
      <c r="C938" s="453"/>
      <c r="D938" s="55"/>
      <c r="E938" s="55"/>
      <c r="F938" s="55"/>
      <c r="G938" s="151"/>
      <c r="H938" s="91"/>
      <c r="I938" s="90"/>
      <c r="J938" s="91"/>
      <c r="K938" s="130"/>
      <c r="L938" s="130"/>
      <c r="M938" s="130"/>
      <c r="N938" s="130"/>
      <c r="O938" s="130"/>
      <c r="P938" s="130"/>
      <c r="Q938" s="130"/>
      <c r="R938" s="130"/>
      <c r="S938" s="130"/>
      <c r="T938" s="130"/>
      <c r="U938" s="130"/>
      <c r="V938" s="130"/>
      <c r="W938" s="130"/>
      <c r="X938" s="130"/>
      <c r="Y938" s="130"/>
      <c r="Z938" s="130"/>
    </row>
    <row r="939" spans="1:26" ht="24.75" customHeight="1">
      <c r="A939" s="453"/>
      <c r="B939" s="130"/>
      <c r="C939" s="453"/>
      <c r="D939" s="55"/>
      <c r="E939" s="55"/>
      <c r="F939" s="55"/>
      <c r="G939" s="151"/>
      <c r="H939" s="91"/>
      <c r="I939" s="90"/>
      <c r="J939" s="91"/>
      <c r="K939" s="130"/>
      <c r="L939" s="130"/>
      <c r="M939" s="130"/>
      <c r="N939" s="130"/>
      <c r="O939" s="130"/>
      <c r="P939" s="130"/>
      <c r="Q939" s="130"/>
      <c r="R939" s="130"/>
      <c r="S939" s="130"/>
      <c r="T939" s="130"/>
      <c r="U939" s="130"/>
      <c r="V939" s="130"/>
      <c r="W939" s="130"/>
      <c r="X939" s="130"/>
      <c r="Y939" s="130"/>
      <c r="Z939" s="130"/>
    </row>
    <row r="940" spans="1:26" ht="24.75" customHeight="1">
      <c r="A940" s="453"/>
      <c r="B940" s="130"/>
      <c r="C940" s="453"/>
      <c r="D940" s="55"/>
      <c r="E940" s="55"/>
      <c r="F940" s="55"/>
      <c r="G940" s="151"/>
      <c r="H940" s="91"/>
      <c r="I940" s="90"/>
      <c r="J940" s="91"/>
      <c r="K940" s="130"/>
      <c r="L940" s="130"/>
      <c r="M940" s="130"/>
      <c r="N940" s="130"/>
      <c r="O940" s="130"/>
      <c r="P940" s="130"/>
      <c r="Q940" s="130"/>
      <c r="R940" s="130"/>
      <c r="S940" s="130"/>
      <c r="T940" s="130"/>
      <c r="U940" s="130"/>
      <c r="V940" s="130"/>
      <c r="W940" s="130"/>
      <c r="X940" s="130"/>
      <c r="Y940" s="130"/>
      <c r="Z940" s="130"/>
    </row>
    <row r="941" spans="1:26" ht="24.75" customHeight="1">
      <c r="A941" s="453"/>
      <c r="B941" s="130"/>
      <c r="C941" s="453"/>
      <c r="D941" s="55"/>
      <c r="E941" s="55"/>
      <c r="F941" s="55"/>
      <c r="G941" s="151"/>
      <c r="H941" s="91"/>
      <c r="I941" s="90"/>
      <c r="J941" s="91"/>
      <c r="K941" s="130"/>
      <c r="L941" s="130"/>
      <c r="M941" s="130"/>
      <c r="N941" s="130"/>
      <c r="O941" s="130"/>
      <c r="P941" s="130"/>
      <c r="Q941" s="130"/>
      <c r="R941" s="130"/>
      <c r="S941" s="130"/>
      <c r="T941" s="130"/>
      <c r="U941" s="130"/>
      <c r="V941" s="130"/>
      <c r="W941" s="130"/>
      <c r="X941" s="130"/>
      <c r="Y941" s="130"/>
      <c r="Z941" s="130"/>
    </row>
    <row r="942" spans="1:26" ht="24.75" customHeight="1">
      <c r="A942" s="453"/>
      <c r="B942" s="130"/>
      <c r="C942" s="453"/>
      <c r="D942" s="55"/>
      <c r="E942" s="55"/>
      <c r="F942" s="55"/>
      <c r="G942" s="151"/>
      <c r="H942" s="91"/>
      <c r="I942" s="90"/>
      <c r="J942" s="91"/>
      <c r="K942" s="130"/>
      <c r="L942" s="130"/>
      <c r="M942" s="130"/>
      <c r="N942" s="130"/>
      <c r="O942" s="130"/>
      <c r="P942" s="130"/>
      <c r="Q942" s="130"/>
      <c r="R942" s="130"/>
      <c r="S942" s="130"/>
      <c r="T942" s="130"/>
      <c r="U942" s="130"/>
      <c r="V942" s="130"/>
      <c r="W942" s="130"/>
      <c r="X942" s="130"/>
      <c r="Y942" s="130"/>
      <c r="Z942" s="130"/>
    </row>
    <row r="943" spans="1:26" ht="24.75" customHeight="1">
      <c r="A943" s="453"/>
      <c r="B943" s="130"/>
      <c r="C943" s="453"/>
      <c r="D943" s="55"/>
      <c r="E943" s="55"/>
      <c r="F943" s="55"/>
      <c r="G943" s="151"/>
      <c r="H943" s="91"/>
      <c r="I943" s="90"/>
      <c r="J943" s="91"/>
      <c r="K943" s="130"/>
      <c r="L943" s="130"/>
      <c r="M943" s="130"/>
      <c r="N943" s="130"/>
      <c r="O943" s="130"/>
      <c r="P943" s="130"/>
      <c r="Q943" s="130"/>
      <c r="R943" s="130"/>
      <c r="S943" s="130"/>
      <c r="T943" s="130"/>
      <c r="U943" s="130"/>
      <c r="V943" s="130"/>
      <c r="W943" s="130"/>
      <c r="X943" s="130"/>
      <c r="Y943" s="130"/>
      <c r="Z943" s="130"/>
    </row>
    <row r="944" spans="1:26" ht="24.75" customHeight="1">
      <c r="A944" s="453"/>
      <c r="B944" s="130"/>
      <c r="C944" s="453"/>
      <c r="D944" s="55"/>
      <c r="E944" s="55"/>
      <c r="F944" s="55"/>
      <c r="G944" s="151"/>
      <c r="H944" s="91"/>
      <c r="I944" s="90"/>
      <c r="J944" s="91"/>
      <c r="K944" s="130"/>
      <c r="L944" s="130"/>
      <c r="M944" s="130"/>
      <c r="N944" s="130"/>
      <c r="O944" s="130"/>
      <c r="P944" s="130"/>
      <c r="Q944" s="130"/>
      <c r="R944" s="130"/>
      <c r="S944" s="130"/>
      <c r="T944" s="130"/>
      <c r="U944" s="130"/>
      <c r="V944" s="130"/>
      <c r="W944" s="130"/>
      <c r="X944" s="130"/>
      <c r="Y944" s="130"/>
      <c r="Z944" s="130"/>
    </row>
    <row r="945" spans="1:26" ht="24.75" customHeight="1">
      <c r="A945" s="453"/>
      <c r="B945" s="130"/>
      <c r="C945" s="453"/>
      <c r="D945" s="55"/>
      <c r="E945" s="55"/>
      <c r="F945" s="55"/>
      <c r="G945" s="151"/>
      <c r="H945" s="91"/>
      <c r="I945" s="90"/>
      <c r="J945" s="91"/>
      <c r="K945" s="130"/>
      <c r="L945" s="130"/>
      <c r="M945" s="130"/>
      <c r="N945" s="130"/>
      <c r="O945" s="130"/>
      <c r="P945" s="130"/>
      <c r="Q945" s="130"/>
      <c r="R945" s="130"/>
      <c r="S945" s="130"/>
      <c r="T945" s="130"/>
      <c r="U945" s="130"/>
      <c r="V945" s="130"/>
      <c r="W945" s="130"/>
      <c r="X945" s="130"/>
      <c r="Y945" s="130"/>
      <c r="Z945" s="130"/>
    </row>
    <row r="946" spans="1:26" ht="24.75" customHeight="1">
      <c r="A946" s="453"/>
      <c r="B946" s="130"/>
      <c r="C946" s="453"/>
      <c r="D946" s="55"/>
      <c r="E946" s="55"/>
      <c r="F946" s="55"/>
      <c r="G946" s="151"/>
      <c r="H946" s="91"/>
      <c r="I946" s="90"/>
      <c r="J946" s="91"/>
      <c r="K946" s="130"/>
      <c r="L946" s="130"/>
      <c r="M946" s="130"/>
      <c r="N946" s="130"/>
      <c r="O946" s="130"/>
      <c r="P946" s="130"/>
      <c r="Q946" s="130"/>
      <c r="R946" s="130"/>
      <c r="S946" s="130"/>
      <c r="T946" s="130"/>
      <c r="U946" s="130"/>
      <c r="V946" s="130"/>
      <c r="W946" s="130"/>
      <c r="X946" s="130"/>
      <c r="Y946" s="130"/>
      <c r="Z946" s="130"/>
    </row>
    <row r="947" spans="1:26" ht="24.75" customHeight="1">
      <c r="A947" s="453"/>
      <c r="B947" s="130"/>
      <c r="C947" s="453"/>
      <c r="D947" s="55"/>
      <c r="E947" s="55"/>
      <c r="F947" s="55"/>
      <c r="G947" s="151"/>
      <c r="H947" s="91"/>
      <c r="I947" s="90"/>
      <c r="J947" s="91"/>
      <c r="K947" s="130"/>
      <c r="L947" s="130"/>
      <c r="M947" s="130"/>
      <c r="N947" s="130"/>
      <c r="O947" s="130"/>
      <c r="P947" s="130"/>
      <c r="Q947" s="130"/>
      <c r="R947" s="130"/>
      <c r="S947" s="130"/>
      <c r="T947" s="130"/>
      <c r="U947" s="130"/>
      <c r="V947" s="130"/>
      <c r="W947" s="130"/>
      <c r="X947" s="130"/>
      <c r="Y947" s="130"/>
      <c r="Z947" s="130"/>
    </row>
    <row r="948" spans="1:26" ht="24.75" customHeight="1">
      <c r="A948" s="453"/>
      <c r="B948" s="130"/>
      <c r="C948" s="453"/>
      <c r="D948" s="55"/>
      <c r="E948" s="55"/>
      <c r="F948" s="55"/>
      <c r="G948" s="151"/>
      <c r="H948" s="91"/>
      <c r="I948" s="90"/>
      <c r="J948" s="91"/>
      <c r="K948" s="130"/>
      <c r="L948" s="130"/>
      <c r="M948" s="130"/>
      <c r="N948" s="130"/>
      <c r="O948" s="130"/>
      <c r="P948" s="130"/>
      <c r="Q948" s="130"/>
      <c r="R948" s="130"/>
      <c r="S948" s="130"/>
      <c r="T948" s="130"/>
      <c r="U948" s="130"/>
      <c r="V948" s="130"/>
      <c r="W948" s="130"/>
      <c r="X948" s="130"/>
      <c r="Y948" s="130"/>
      <c r="Z948" s="130"/>
    </row>
    <row r="949" spans="1:26" ht="24.75" customHeight="1">
      <c r="A949" s="453"/>
      <c r="B949" s="130"/>
      <c r="C949" s="453"/>
      <c r="D949" s="55"/>
      <c r="E949" s="55"/>
      <c r="F949" s="55"/>
      <c r="G949" s="151"/>
      <c r="H949" s="91"/>
      <c r="I949" s="90"/>
      <c r="J949" s="91"/>
      <c r="K949" s="130"/>
      <c r="L949" s="130"/>
      <c r="M949" s="130"/>
      <c r="N949" s="130"/>
      <c r="O949" s="130"/>
      <c r="P949" s="130"/>
      <c r="Q949" s="130"/>
      <c r="R949" s="130"/>
      <c r="S949" s="130"/>
      <c r="T949" s="130"/>
      <c r="U949" s="130"/>
      <c r="V949" s="130"/>
      <c r="W949" s="130"/>
      <c r="X949" s="130"/>
      <c r="Y949" s="130"/>
      <c r="Z949" s="130"/>
    </row>
    <row r="950" spans="1:26" ht="24.75" customHeight="1">
      <c r="A950" s="453"/>
      <c r="B950" s="130"/>
      <c r="C950" s="453"/>
      <c r="D950" s="55"/>
      <c r="E950" s="55"/>
      <c r="F950" s="55"/>
      <c r="G950" s="151"/>
      <c r="H950" s="91"/>
      <c r="I950" s="90"/>
      <c r="J950" s="91"/>
      <c r="K950" s="130"/>
      <c r="L950" s="130"/>
      <c r="M950" s="130"/>
      <c r="N950" s="130"/>
      <c r="O950" s="130"/>
      <c r="P950" s="130"/>
      <c r="Q950" s="130"/>
      <c r="R950" s="130"/>
      <c r="S950" s="130"/>
      <c r="T950" s="130"/>
      <c r="U950" s="130"/>
      <c r="V950" s="130"/>
      <c r="W950" s="130"/>
      <c r="X950" s="130"/>
      <c r="Y950" s="130"/>
      <c r="Z950" s="130"/>
    </row>
    <row r="951" spans="1:26" ht="24.75" customHeight="1">
      <c r="A951" s="453"/>
      <c r="B951" s="130"/>
      <c r="C951" s="453"/>
      <c r="D951" s="55"/>
      <c r="E951" s="55"/>
      <c r="F951" s="55"/>
      <c r="G951" s="151"/>
      <c r="H951" s="91"/>
      <c r="I951" s="90"/>
      <c r="J951" s="91"/>
      <c r="K951" s="130"/>
      <c r="L951" s="130"/>
      <c r="M951" s="130"/>
      <c r="N951" s="130"/>
      <c r="O951" s="130"/>
      <c r="P951" s="130"/>
      <c r="Q951" s="130"/>
      <c r="R951" s="130"/>
      <c r="S951" s="130"/>
      <c r="T951" s="130"/>
      <c r="U951" s="130"/>
      <c r="V951" s="130"/>
      <c r="W951" s="130"/>
      <c r="X951" s="130"/>
      <c r="Y951" s="130"/>
      <c r="Z951" s="130"/>
    </row>
    <row r="952" spans="1:26" ht="24.75" customHeight="1">
      <c r="A952" s="453"/>
      <c r="B952" s="130"/>
      <c r="C952" s="453"/>
      <c r="D952" s="55"/>
      <c r="E952" s="55"/>
      <c r="F952" s="55"/>
      <c r="G952" s="151"/>
      <c r="H952" s="91"/>
      <c r="I952" s="90"/>
      <c r="J952" s="91"/>
      <c r="K952" s="130"/>
      <c r="L952" s="130"/>
      <c r="M952" s="130"/>
      <c r="N952" s="130"/>
      <c r="O952" s="130"/>
      <c r="P952" s="130"/>
      <c r="Q952" s="130"/>
      <c r="R952" s="130"/>
      <c r="S952" s="130"/>
      <c r="T952" s="130"/>
      <c r="U952" s="130"/>
      <c r="V952" s="130"/>
      <c r="W952" s="130"/>
      <c r="X952" s="130"/>
      <c r="Y952" s="130"/>
      <c r="Z952" s="130"/>
    </row>
    <row r="953" spans="1:26" ht="24.75" customHeight="1">
      <c r="A953" s="453"/>
      <c r="B953" s="130"/>
      <c r="C953" s="453"/>
      <c r="D953" s="55"/>
      <c r="E953" s="55"/>
      <c r="F953" s="55"/>
      <c r="G953" s="151"/>
      <c r="H953" s="91"/>
      <c r="I953" s="90"/>
      <c r="J953" s="91"/>
      <c r="K953" s="130"/>
      <c r="L953" s="130"/>
      <c r="M953" s="130"/>
      <c r="N953" s="130"/>
      <c r="O953" s="130"/>
      <c r="P953" s="130"/>
      <c r="Q953" s="130"/>
      <c r="R953" s="130"/>
      <c r="S953" s="130"/>
      <c r="T953" s="130"/>
      <c r="U953" s="130"/>
      <c r="V953" s="130"/>
      <c r="W953" s="130"/>
      <c r="X953" s="130"/>
      <c r="Y953" s="130"/>
      <c r="Z953" s="130"/>
    </row>
    <row r="954" spans="1:26" ht="24.75" customHeight="1">
      <c r="A954" s="453"/>
      <c r="B954" s="130"/>
      <c r="C954" s="453"/>
      <c r="D954" s="55"/>
      <c r="E954" s="55"/>
      <c r="F954" s="55"/>
      <c r="G954" s="151"/>
      <c r="H954" s="91"/>
      <c r="I954" s="90"/>
      <c r="J954" s="91"/>
      <c r="K954" s="130"/>
      <c r="L954" s="130"/>
      <c r="M954" s="130"/>
      <c r="N954" s="130"/>
      <c r="O954" s="130"/>
      <c r="P954" s="130"/>
      <c r="Q954" s="130"/>
      <c r="R954" s="130"/>
      <c r="S954" s="130"/>
      <c r="T954" s="130"/>
      <c r="U954" s="130"/>
      <c r="V954" s="130"/>
      <c r="W954" s="130"/>
      <c r="X954" s="130"/>
      <c r="Y954" s="130"/>
      <c r="Z954" s="130"/>
    </row>
    <row r="955" spans="1:26" ht="24.75" customHeight="1">
      <c r="A955" s="453"/>
      <c r="B955" s="130"/>
      <c r="C955" s="453"/>
      <c r="D955" s="55"/>
      <c r="E955" s="55"/>
      <c r="F955" s="55"/>
      <c r="G955" s="151"/>
      <c r="H955" s="91"/>
      <c r="I955" s="90"/>
      <c r="J955" s="91"/>
      <c r="K955" s="130"/>
      <c r="L955" s="130"/>
      <c r="M955" s="130"/>
      <c r="N955" s="130"/>
      <c r="O955" s="130"/>
      <c r="P955" s="130"/>
      <c r="Q955" s="130"/>
      <c r="R955" s="130"/>
      <c r="S955" s="130"/>
      <c r="T955" s="130"/>
      <c r="U955" s="130"/>
      <c r="V955" s="130"/>
      <c r="W955" s="130"/>
      <c r="X955" s="130"/>
      <c r="Y955" s="130"/>
      <c r="Z955" s="130"/>
    </row>
    <row r="956" spans="1:26" ht="24.75" customHeight="1">
      <c r="A956" s="453"/>
      <c r="B956" s="130"/>
      <c r="C956" s="453"/>
      <c r="D956" s="55"/>
      <c r="E956" s="55"/>
      <c r="F956" s="55"/>
      <c r="G956" s="151"/>
      <c r="H956" s="91"/>
      <c r="I956" s="90"/>
      <c r="J956" s="91"/>
      <c r="K956" s="130"/>
      <c r="L956" s="130"/>
      <c r="M956" s="130"/>
      <c r="N956" s="130"/>
      <c r="O956" s="130"/>
      <c r="P956" s="130"/>
      <c r="Q956" s="130"/>
      <c r="R956" s="130"/>
      <c r="S956" s="130"/>
      <c r="T956" s="130"/>
      <c r="U956" s="130"/>
      <c r="V956" s="130"/>
      <c r="W956" s="130"/>
      <c r="X956" s="130"/>
      <c r="Y956" s="130"/>
      <c r="Z956" s="130"/>
    </row>
    <row r="957" spans="1:26" ht="24.75" customHeight="1">
      <c r="A957" s="453"/>
      <c r="B957" s="130"/>
      <c r="C957" s="453"/>
      <c r="D957" s="55"/>
      <c r="E957" s="55"/>
      <c r="F957" s="55"/>
      <c r="G957" s="151"/>
      <c r="H957" s="91"/>
      <c r="I957" s="90"/>
      <c r="J957" s="91"/>
      <c r="K957" s="130"/>
      <c r="L957" s="130"/>
      <c r="M957" s="130"/>
      <c r="N957" s="130"/>
      <c r="O957" s="130"/>
      <c r="P957" s="130"/>
      <c r="Q957" s="130"/>
      <c r="R957" s="130"/>
      <c r="S957" s="130"/>
      <c r="T957" s="130"/>
      <c r="U957" s="130"/>
      <c r="V957" s="130"/>
      <c r="W957" s="130"/>
      <c r="X957" s="130"/>
      <c r="Y957" s="130"/>
      <c r="Z957" s="130"/>
    </row>
    <row r="958" spans="1:26" ht="24.75" customHeight="1">
      <c r="A958" s="453"/>
      <c r="B958" s="130"/>
      <c r="C958" s="453"/>
      <c r="D958" s="55"/>
      <c r="E958" s="55"/>
      <c r="F958" s="55"/>
      <c r="G958" s="151"/>
      <c r="H958" s="91"/>
      <c r="I958" s="90"/>
      <c r="J958" s="91"/>
      <c r="K958" s="130"/>
      <c r="L958" s="130"/>
      <c r="M958" s="130"/>
      <c r="N958" s="130"/>
      <c r="O958" s="130"/>
      <c r="P958" s="130"/>
      <c r="Q958" s="130"/>
      <c r="R958" s="130"/>
      <c r="S958" s="130"/>
      <c r="T958" s="130"/>
      <c r="U958" s="130"/>
      <c r="V958" s="130"/>
      <c r="W958" s="130"/>
      <c r="X958" s="130"/>
      <c r="Y958" s="130"/>
      <c r="Z958" s="130"/>
    </row>
    <row r="959" spans="1:26" ht="24.75" customHeight="1">
      <c r="A959" s="453"/>
      <c r="B959" s="130"/>
      <c r="C959" s="453"/>
      <c r="D959" s="55"/>
      <c r="E959" s="55"/>
      <c r="F959" s="55"/>
      <c r="G959" s="151"/>
      <c r="H959" s="91"/>
      <c r="I959" s="90"/>
      <c r="J959" s="91"/>
      <c r="K959" s="130"/>
      <c r="L959" s="130"/>
      <c r="M959" s="130"/>
      <c r="N959" s="130"/>
      <c r="O959" s="130"/>
      <c r="P959" s="130"/>
      <c r="Q959" s="130"/>
      <c r="R959" s="130"/>
      <c r="S959" s="130"/>
      <c r="T959" s="130"/>
      <c r="U959" s="130"/>
      <c r="V959" s="130"/>
      <c r="W959" s="130"/>
      <c r="X959" s="130"/>
      <c r="Y959" s="130"/>
      <c r="Z959" s="130"/>
    </row>
    <row r="960" spans="1:26" ht="24.75" customHeight="1">
      <c r="A960" s="453"/>
      <c r="B960" s="130"/>
      <c r="C960" s="453"/>
      <c r="D960" s="55"/>
      <c r="E960" s="55"/>
      <c r="F960" s="55"/>
      <c r="G960" s="151"/>
      <c r="H960" s="91"/>
      <c r="I960" s="90"/>
      <c r="J960" s="91"/>
      <c r="K960" s="130"/>
      <c r="L960" s="130"/>
      <c r="M960" s="130"/>
      <c r="N960" s="130"/>
      <c r="O960" s="130"/>
      <c r="P960" s="130"/>
      <c r="Q960" s="130"/>
      <c r="R960" s="130"/>
      <c r="S960" s="130"/>
      <c r="T960" s="130"/>
      <c r="U960" s="130"/>
      <c r="V960" s="130"/>
      <c r="W960" s="130"/>
      <c r="X960" s="130"/>
      <c r="Y960" s="130"/>
      <c r="Z960" s="130"/>
    </row>
    <row r="961" spans="1:26" ht="24.75" customHeight="1">
      <c r="A961" s="453"/>
      <c r="B961" s="130"/>
      <c r="C961" s="453"/>
      <c r="D961" s="55"/>
      <c r="E961" s="55"/>
      <c r="F961" s="55"/>
      <c r="G961" s="151"/>
      <c r="H961" s="91"/>
      <c r="I961" s="90"/>
      <c r="J961" s="91"/>
      <c r="K961" s="130"/>
      <c r="L961" s="130"/>
      <c r="M961" s="130"/>
      <c r="N961" s="130"/>
      <c r="O961" s="130"/>
      <c r="P961" s="130"/>
      <c r="Q961" s="130"/>
      <c r="R961" s="130"/>
      <c r="S961" s="130"/>
      <c r="T961" s="130"/>
      <c r="U961" s="130"/>
      <c r="V961" s="130"/>
      <c r="W961" s="130"/>
      <c r="X961" s="130"/>
      <c r="Y961" s="130"/>
      <c r="Z961" s="130"/>
    </row>
    <row r="962" spans="1:26" ht="24.75" customHeight="1">
      <c r="A962" s="453"/>
      <c r="B962" s="130"/>
      <c r="C962" s="453"/>
      <c r="D962" s="55"/>
      <c r="E962" s="55"/>
      <c r="F962" s="55"/>
      <c r="G962" s="151"/>
      <c r="H962" s="91"/>
      <c r="I962" s="90"/>
      <c r="J962" s="91"/>
      <c r="K962" s="130"/>
      <c r="L962" s="130"/>
      <c r="M962" s="130"/>
      <c r="N962" s="130"/>
      <c r="O962" s="130"/>
      <c r="P962" s="130"/>
      <c r="Q962" s="130"/>
      <c r="R962" s="130"/>
      <c r="S962" s="130"/>
      <c r="T962" s="130"/>
      <c r="U962" s="130"/>
      <c r="V962" s="130"/>
      <c r="W962" s="130"/>
      <c r="X962" s="130"/>
      <c r="Y962" s="130"/>
      <c r="Z962" s="130"/>
    </row>
    <row r="963" spans="1:26" ht="24.75" customHeight="1">
      <c r="A963" s="453"/>
      <c r="B963" s="130"/>
      <c r="C963" s="453"/>
      <c r="D963" s="55"/>
      <c r="E963" s="55"/>
      <c r="F963" s="55"/>
      <c r="G963" s="151"/>
      <c r="H963" s="91"/>
      <c r="I963" s="90"/>
      <c r="J963" s="91"/>
      <c r="K963" s="130"/>
      <c r="L963" s="130"/>
      <c r="M963" s="130"/>
      <c r="N963" s="130"/>
      <c r="O963" s="130"/>
      <c r="P963" s="130"/>
      <c r="Q963" s="130"/>
      <c r="R963" s="130"/>
      <c r="S963" s="130"/>
      <c r="T963" s="130"/>
      <c r="U963" s="130"/>
      <c r="V963" s="130"/>
      <c r="W963" s="130"/>
      <c r="X963" s="130"/>
      <c r="Y963" s="130"/>
      <c r="Z963" s="130"/>
    </row>
    <row r="964" spans="1:26" ht="24.75" customHeight="1">
      <c r="A964" s="453"/>
      <c r="B964" s="130"/>
      <c r="C964" s="453"/>
      <c r="D964" s="55"/>
      <c r="E964" s="55"/>
      <c r="F964" s="55"/>
      <c r="G964" s="151"/>
      <c r="H964" s="91"/>
      <c r="I964" s="90"/>
      <c r="J964" s="91"/>
      <c r="K964" s="130"/>
      <c r="L964" s="130"/>
      <c r="M964" s="130"/>
      <c r="N964" s="130"/>
      <c r="O964" s="130"/>
      <c r="P964" s="130"/>
      <c r="Q964" s="130"/>
      <c r="R964" s="130"/>
      <c r="S964" s="130"/>
      <c r="T964" s="130"/>
      <c r="U964" s="130"/>
      <c r="V964" s="130"/>
      <c r="W964" s="130"/>
      <c r="X964" s="130"/>
      <c r="Y964" s="130"/>
      <c r="Z964" s="130"/>
    </row>
    <row r="965" spans="1:26" ht="24.75" customHeight="1">
      <c r="A965" s="453"/>
      <c r="B965" s="130"/>
      <c r="C965" s="453"/>
      <c r="D965" s="55"/>
      <c r="E965" s="55"/>
      <c r="F965" s="55"/>
      <c r="G965" s="151"/>
      <c r="H965" s="91"/>
      <c r="I965" s="90"/>
      <c r="J965" s="91"/>
      <c r="K965" s="130"/>
      <c r="L965" s="130"/>
      <c r="M965" s="130"/>
      <c r="N965" s="130"/>
      <c r="O965" s="130"/>
      <c r="P965" s="130"/>
      <c r="Q965" s="130"/>
      <c r="R965" s="130"/>
      <c r="S965" s="130"/>
      <c r="T965" s="130"/>
      <c r="U965" s="130"/>
      <c r="V965" s="130"/>
      <c r="W965" s="130"/>
      <c r="X965" s="130"/>
      <c r="Y965" s="130"/>
      <c r="Z965" s="130"/>
    </row>
    <row r="966" spans="1:26" ht="24.75" customHeight="1">
      <c r="A966" s="453"/>
      <c r="B966" s="130"/>
      <c r="C966" s="453"/>
      <c r="D966" s="55"/>
      <c r="E966" s="55"/>
      <c r="F966" s="55"/>
      <c r="G966" s="151"/>
      <c r="H966" s="91"/>
      <c r="I966" s="90"/>
      <c r="J966" s="91"/>
      <c r="K966" s="130"/>
      <c r="L966" s="130"/>
      <c r="M966" s="130"/>
      <c r="N966" s="130"/>
      <c r="O966" s="130"/>
      <c r="P966" s="130"/>
      <c r="Q966" s="130"/>
      <c r="R966" s="130"/>
      <c r="S966" s="130"/>
      <c r="T966" s="130"/>
      <c r="U966" s="130"/>
      <c r="V966" s="130"/>
      <c r="W966" s="130"/>
      <c r="X966" s="130"/>
      <c r="Y966" s="130"/>
      <c r="Z966" s="130"/>
    </row>
    <row r="967" spans="1:26" ht="24.75" customHeight="1">
      <c r="A967" s="453"/>
      <c r="B967" s="130"/>
      <c r="C967" s="453"/>
      <c r="D967" s="55"/>
      <c r="E967" s="55"/>
      <c r="F967" s="55"/>
      <c r="G967" s="151"/>
      <c r="H967" s="91"/>
      <c r="I967" s="90"/>
      <c r="J967" s="91"/>
      <c r="K967" s="130"/>
      <c r="L967" s="130"/>
      <c r="M967" s="130"/>
      <c r="N967" s="130"/>
      <c r="O967" s="130"/>
      <c r="P967" s="130"/>
      <c r="Q967" s="130"/>
      <c r="R967" s="130"/>
      <c r="S967" s="130"/>
      <c r="T967" s="130"/>
      <c r="U967" s="130"/>
      <c r="V967" s="130"/>
      <c r="W967" s="130"/>
      <c r="X967" s="130"/>
      <c r="Y967" s="130"/>
      <c r="Z967" s="130"/>
    </row>
    <row r="968" spans="1:26" ht="24.75" customHeight="1">
      <c r="A968" s="453"/>
      <c r="B968" s="130"/>
      <c r="C968" s="453"/>
      <c r="D968" s="55"/>
      <c r="E968" s="55"/>
      <c r="F968" s="55"/>
      <c r="G968" s="151"/>
      <c r="H968" s="91"/>
      <c r="I968" s="90"/>
      <c r="J968" s="91"/>
      <c r="K968" s="130"/>
      <c r="L968" s="130"/>
      <c r="M968" s="130"/>
      <c r="N968" s="130"/>
      <c r="O968" s="130"/>
      <c r="P968" s="130"/>
      <c r="Q968" s="130"/>
      <c r="R968" s="130"/>
      <c r="S968" s="130"/>
      <c r="T968" s="130"/>
      <c r="U968" s="130"/>
      <c r="V968" s="130"/>
      <c r="W968" s="130"/>
      <c r="X968" s="130"/>
      <c r="Y968" s="130"/>
      <c r="Z968" s="130"/>
    </row>
    <row r="969" spans="1:26" ht="24.75" customHeight="1">
      <c r="A969" s="453"/>
      <c r="B969" s="130"/>
      <c r="C969" s="453"/>
      <c r="D969" s="55"/>
      <c r="E969" s="55"/>
      <c r="F969" s="55"/>
      <c r="G969" s="151"/>
      <c r="H969" s="91"/>
      <c r="I969" s="90"/>
      <c r="J969" s="91"/>
      <c r="K969" s="130"/>
      <c r="L969" s="130"/>
      <c r="M969" s="130"/>
      <c r="N969" s="130"/>
      <c r="O969" s="130"/>
      <c r="P969" s="130"/>
      <c r="Q969" s="130"/>
      <c r="R969" s="130"/>
      <c r="S969" s="130"/>
      <c r="T969" s="130"/>
      <c r="U969" s="130"/>
      <c r="V969" s="130"/>
      <c r="W969" s="130"/>
      <c r="X969" s="130"/>
      <c r="Y969" s="130"/>
      <c r="Z969" s="130"/>
    </row>
    <row r="970" spans="1:26" ht="24.75" customHeight="1">
      <c r="A970" s="453"/>
      <c r="B970" s="130"/>
      <c r="C970" s="453"/>
      <c r="D970" s="55"/>
      <c r="E970" s="55"/>
      <c r="F970" s="55"/>
      <c r="G970" s="151"/>
      <c r="H970" s="91"/>
      <c r="I970" s="90"/>
      <c r="J970" s="91"/>
      <c r="K970" s="130"/>
      <c r="L970" s="130"/>
      <c r="M970" s="130"/>
      <c r="N970" s="130"/>
      <c r="O970" s="130"/>
      <c r="P970" s="130"/>
      <c r="Q970" s="130"/>
      <c r="R970" s="130"/>
      <c r="S970" s="130"/>
      <c r="T970" s="130"/>
      <c r="U970" s="130"/>
      <c r="V970" s="130"/>
      <c r="W970" s="130"/>
      <c r="X970" s="130"/>
      <c r="Y970" s="130"/>
      <c r="Z970" s="130"/>
    </row>
    <row r="971" spans="1:26" ht="24.75" customHeight="1">
      <c r="A971" s="453"/>
      <c r="B971" s="130"/>
      <c r="C971" s="453"/>
      <c r="D971" s="55"/>
      <c r="E971" s="55"/>
      <c r="F971" s="55"/>
      <c r="G971" s="151"/>
      <c r="H971" s="91"/>
      <c r="I971" s="90"/>
      <c r="J971" s="91"/>
      <c r="K971" s="130"/>
      <c r="L971" s="130"/>
      <c r="M971" s="130"/>
      <c r="N971" s="130"/>
      <c r="O971" s="130"/>
      <c r="P971" s="130"/>
      <c r="Q971" s="130"/>
      <c r="R971" s="130"/>
      <c r="S971" s="130"/>
      <c r="T971" s="130"/>
      <c r="U971" s="130"/>
      <c r="V971" s="130"/>
      <c r="W971" s="130"/>
      <c r="X971" s="130"/>
      <c r="Y971" s="130"/>
      <c r="Z971" s="130"/>
    </row>
    <row r="972" spans="1:26" ht="24.75" customHeight="1">
      <c r="A972" s="453"/>
      <c r="B972" s="130"/>
      <c r="C972" s="453"/>
      <c r="D972" s="55"/>
      <c r="E972" s="55"/>
      <c r="F972" s="55"/>
      <c r="G972" s="151"/>
      <c r="H972" s="91"/>
      <c r="I972" s="90"/>
      <c r="J972" s="91"/>
      <c r="K972" s="130"/>
      <c r="L972" s="130"/>
      <c r="M972" s="130"/>
      <c r="N972" s="130"/>
      <c r="O972" s="130"/>
      <c r="P972" s="130"/>
      <c r="Q972" s="130"/>
      <c r="R972" s="130"/>
      <c r="S972" s="130"/>
      <c r="T972" s="130"/>
      <c r="U972" s="130"/>
      <c r="V972" s="130"/>
      <c r="W972" s="130"/>
      <c r="X972" s="130"/>
      <c r="Y972" s="130"/>
      <c r="Z972" s="130"/>
    </row>
    <row r="973" spans="1:26" ht="24.75" customHeight="1">
      <c r="A973" s="453"/>
      <c r="B973" s="130"/>
      <c r="C973" s="453"/>
      <c r="D973" s="55"/>
      <c r="E973" s="55"/>
      <c r="F973" s="55"/>
      <c r="G973" s="151"/>
      <c r="H973" s="91"/>
      <c r="I973" s="90"/>
      <c r="J973" s="91"/>
      <c r="K973" s="130"/>
      <c r="L973" s="130"/>
      <c r="M973" s="130"/>
      <c r="N973" s="130"/>
      <c r="O973" s="130"/>
      <c r="P973" s="130"/>
      <c r="Q973" s="130"/>
      <c r="R973" s="130"/>
      <c r="S973" s="130"/>
      <c r="T973" s="130"/>
      <c r="U973" s="130"/>
      <c r="V973" s="130"/>
      <c r="W973" s="130"/>
      <c r="X973" s="130"/>
      <c r="Y973" s="130"/>
      <c r="Z973" s="130"/>
    </row>
    <row r="974" spans="1:26" ht="24.75" customHeight="1">
      <c r="A974" s="453"/>
      <c r="B974" s="130"/>
      <c r="C974" s="453"/>
      <c r="D974" s="55"/>
      <c r="E974" s="55"/>
      <c r="F974" s="55"/>
      <c r="G974" s="151"/>
      <c r="H974" s="91"/>
      <c r="I974" s="90"/>
      <c r="J974" s="91"/>
      <c r="K974" s="130"/>
      <c r="L974" s="130"/>
      <c r="M974" s="130"/>
      <c r="N974" s="130"/>
      <c r="O974" s="130"/>
      <c r="P974" s="130"/>
      <c r="Q974" s="130"/>
      <c r="R974" s="130"/>
      <c r="S974" s="130"/>
      <c r="T974" s="130"/>
      <c r="U974" s="130"/>
      <c r="V974" s="130"/>
      <c r="W974" s="130"/>
      <c r="X974" s="130"/>
      <c r="Y974" s="130"/>
      <c r="Z974" s="130"/>
    </row>
    <row r="975" spans="1:26" ht="24.75" customHeight="1">
      <c r="A975" s="453"/>
      <c r="B975" s="130"/>
      <c r="C975" s="453"/>
      <c r="D975" s="55"/>
      <c r="E975" s="55"/>
      <c r="F975" s="55"/>
      <c r="G975" s="151"/>
      <c r="H975" s="91"/>
      <c r="I975" s="90"/>
      <c r="J975" s="91"/>
      <c r="K975" s="130"/>
      <c r="L975" s="130"/>
      <c r="M975" s="130"/>
      <c r="N975" s="130"/>
      <c r="O975" s="130"/>
      <c r="P975" s="130"/>
      <c r="Q975" s="130"/>
      <c r="R975" s="130"/>
      <c r="S975" s="130"/>
      <c r="T975" s="130"/>
      <c r="U975" s="130"/>
      <c r="V975" s="130"/>
      <c r="W975" s="130"/>
      <c r="X975" s="130"/>
      <c r="Y975" s="130"/>
      <c r="Z975" s="130"/>
    </row>
    <row r="976" spans="1:26" ht="24.75" customHeight="1">
      <c r="A976" s="453"/>
      <c r="B976" s="130"/>
      <c r="C976" s="453"/>
      <c r="D976" s="55"/>
      <c r="E976" s="55"/>
      <c r="F976" s="55"/>
      <c r="G976" s="151"/>
      <c r="H976" s="91"/>
      <c r="I976" s="90"/>
      <c r="J976" s="91"/>
      <c r="K976" s="130"/>
      <c r="L976" s="130"/>
      <c r="M976" s="130"/>
      <c r="N976" s="130"/>
      <c r="O976" s="130"/>
      <c r="P976" s="130"/>
      <c r="Q976" s="130"/>
      <c r="R976" s="130"/>
      <c r="S976" s="130"/>
      <c r="T976" s="130"/>
      <c r="U976" s="130"/>
      <c r="V976" s="130"/>
      <c r="W976" s="130"/>
      <c r="X976" s="130"/>
      <c r="Y976" s="130"/>
      <c r="Z976" s="130"/>
    </row>
    <row r="977" spans="1:26" ht="24.75" customHeight="1">
      <c r="A977" s="453"/>
      <c r="B977" s="130"/>
      <c r="C977" s="453"/>
      <c r="D977" s="55"/>
      <c r="E977" s="55"/>
      <c r="F977" s="55"/>
      <c r="G977" s="151"/>
      <c r="H977" s="91"/>
      <c r="I977" s="90"/>
      <c r="J977" s="91"/>
      <c r="K977" s="130"/>
      <c r="L977" s="130"/>
      <c r="M977" s="130"/>
      <c r="N977" s="130"/>
      <c r="O977" s="130"/>
      <c r="P977" s="130"/>
      <c r="Q977" s="130"/>
      <c r="R977" s="130"/>
      <c r="S977" s="130"/>
      <c r="T977" s="130"/>
      <c r="U977" s="130"/>
      <c r="V977" s="130"/>
      <c r="W977" s="130"/>
      <c r="X977" s="130"/>
      <c r="Y977" s="130"/>
      <c r="Z977" s="130"/>
    </row>
    <row r="978" spans="1:26" ht="24.75" customHeight="1">
      <c r="A978" s="453"/>
      <c r="B978" s="130"/>
      <c r="C978" s="453"/>
      <c r="D978" s="55"/>
      <c r="E978" s="55"/>
      <c r="F978" s="55"/>
      <c r="G978" s="151"/>
      <c r="H978" s="91"/>
      <c r="I978" s="90"/>
      <c r="J978" s="91"/>
      <c r="K978" s="130"/>
      <c r="L978" s="130"/>
      <c r="M978" s="130"/>
      <c r="N978" s="130"/>
      <c r="O978" s="130"/>
      <c r="P978" s="130"/>
      <c r="Q978" s="130"/>
      <c r="R978" s="130"/>
      <c r="S978" s="130"/>
      <c r="T978" s="130"/>
      <c r="U978" s="130"/>
      <c r="V978" s="130"/>
      <c r="W978" s="130"/>
      <c r="X978" s="130"/>
      <c r="Y978" s="130"/>
      <c r="Z978" s="130"/>
    </row>
    <row r="979" spans="1:26" ht="24.75" customHeight="1">
      <c r="A979" s="453"/>
      <c r="B979" s="130"/>
      <c r="C979" s="453"/>
      <c r="D979" s="55"/>
      <c r="E979" s="55"/>
      <c r="F979" s="55"/>
      <c r="G979" s="151"/>
      <c r="H979" s="91"/>
      <c r="I979" s="90"/>
      <c r="J979" s="91"/>
      <c r="K979" s="130"/>
      <c r="L979" s="130"/>
      <c r="M979" s="130"/>
      <c r="N979" s="130"/>
      <c r="O979" s="130"/>
      <c r="P979" s="130"/>
      <c r="Q979" s="130"/>
      <c r="R979" s="130"/>
      <c r="S979" s="130"/>
      <c r="T979" s="130"/>
      <c r="U979" s="130"/>
      <c r="V979" s="130"/>
      <c r="W979" s="130"/>
      <c r="X979" s="130"/>
      <c r="Y979" s="130"/>
      <c r="Z979" s="130"/>
    </row>
    <row r="980" spans="1:26" ht="24.75" customHeight="1">
      <c r="A980" s="453"/>
      <c r="B980" s="130"/>
      <c r="C980" s="453"/>
      <c r="D980" s="55"/>
      <c r="E980" s="55"/>
      <c r="F980" s="55"/>
      <c r="G980" s="151"/>
      <c r="H980" s="91"/>
      <c r="I980" s="90"/>
      <c r="J980" s="91"/>
      <c r="K980" s="130"/>
      <c r="L980" s="130"/>
      <c r="M980" s="130"/>
      <c r="N980" s="130"/>
      <c r="O980" s="130"/>
      <c r="P980" s="130"/>
      <c r="Q980" s="130"/>
      <c r="R980" s="130"/>
      <c r="S980" s="130"/>
      <c r="T980" s="130"/>
      <c r="U980" s="130"/>
      <c r="V980" s="130"/>
      <c r="W980" s="130"/>
      <c r="X980" s="130"/>
      <c r="Y980" s="130"/>
      <c r="Z980" s="130"/>
    </row>
    <row r="981" spans="1:26" ht="24.75" customHeight="1">
      <c r="A981" s="453"/>
      <c r="B981" s="130"/>
      <c r="C981" s="453"/>
      <c r="D981" s="55"/>
      <c r="E981" s="55"/>
      <c r="F981" s="55"/>
      <c r="G981" s="151"/>
      <c r="H981" s="91"/>
      <c r="I981" s="90"/>
      <c r="J981" s="91"/>
      <c r="K981" s="130"/>
      <c r="L981" s="130"/>
      <c r="M981" s="130"/>
      <c r="N981" s="130"/>
      <c r="O981" s="130"/>
      <c r="P981" s="130"/>
      <c r="Q981" s="130"/>
      <c r="R981" s="130"/>
      <c r="S981" s="130"/>
      <c r="T981" s="130"/>
      <c r="U981" s="130"/>
      <c r="V981" s="130"/>
      <c r="W981" s="130"/>
      <c r="X981" s="130"/>
      <c r="Y981" s="130"/>
      <c r="Z981" s="130"/>
    </row>
    <row r="982" spans="1:26" ht="24.75" customHeight="1">
      <c r="A982" s="453"/>
      <c r="B982" s="130"/>
      <c r="C982" s="453"/>
      <c r="D982" s="55"/>
      <c r="E982" s="55"/>
      <c r="F982" s="55"/>
      <c r="G982" s="151"/>
      <c r="H982" s="91"/>
      <c r="I982" s="90"/>
      <c r="J982" s="91"/>
      <c r="K982" s="130"/>
      <c r="L982" s="130"/>
      <c r="M982" s="130"/>
      <c r="N982" s="130"/>
      <c r="O982" s="130"/>
      <c r="P982" s="130"/>
      <c r="Q982" s="130"/>
      <c r="R982" s="130"/>
      <c r="S982" s="130"/>
      <c r="T982" s="130"/>
      <c r="U982" s="130"/>
      <c r="V982" s="130"/>
      <c r="W982" s="130"/>
      <c r="X982" s="130"/>
      <c r="Y982" s="130"/>
      <c r="Z982" s="130"/>
    </row>
    <row r="983" spans="1:26" ht="24.75" customHeight="1">
      <c r="A983" s="453"/>
      <c r="B983" s="130"/>
      <c r="C983" s="453"/>
      <c r="D983" s="55"/>
      <c r="E983" s="55"/>
      <c r="F983" s="55"/>
      <c r="G983" s="151"/>
      <c r="H983" s="91"/>
      <c r="I983" s="90"/>
      <c r="J983" s="91"/>
      <c r="K983" s="130"/>
      <c r="L983" s="130"/>
      <c r="M983" s="130"/>
      <c r="N983" s="130"/>
      <c r="O983" s="130"/>
      <c r="P983" s="130"/>
      <c r="Q983" s="130"/>
      <c r="R983" s="130"/>
      <c r="S983" s="130"/>
      <c r="T983" s="130"/>
      <c r="U983" s="130"/>
      <c r="V983" s="130"/>
      <c r="W983" s="130"/>
      <c r="X983" s="130"/>
      <c r="Y983" s="130"/>
      <c r="Z983" s="130"/>
    </row>
    <row r="984" spans="1:26" ht="24.75" customHeight="1">
      <c r="A984" s="453"/>
      <c r="B984" s="130"/>
      <c r="C984" s="453"/>
      <c r="D984" s="55"/>
      <c r="E984" s="55"/>
      <c r="F984" s="55"/>
      <c r="G984" s="151"/>
      <c r="H984" s="91"/>
      <c r="I984" s="90"/>
      <c r="J984" s="91"/>
      <c r="K984" s="130"/>
      <c r="L984" s="130"/>
      <c r="M984" s="130"/>
      <c r="N984" s="130"/>
      <c r="O984" s="130"/>
      <c r="P984" s="130"/>
      <c r="Q984" s="130"/>
      <c r="R984" s="130"/>
      <c r="S984" s="130"/>
      <c r="T984" s="130"/>
      <c r="U984" s="130"/>
      <c r="V984" s="130"/>
      <c r="W984" s="130"/>
      <c r="X984" s="130"/>
      <c r="Y984" s="130"/>
      <c r="Z984" s="130"/>
    </row>
    <row r="985" spans="1:26" ht="24.75" customHeight="1">
      <c r="A985" s="453"/>
      <c r="B985" s="130"/>
      <c r="C985" s="453"/>
      <c r="D985" s="55"/>
      <c r="E985" s="55"/>
      <c r="F985" s="55"/>
      <c r="G985" s="151"/>
      <c r="H985" s="91"/>
      <c r="I985" s="90"/>
      <c r="J985" s="91"/>
      <c r="K985" s="130"/>
      <c r="L985" s="130"/>
      <c r="M985" s="130"/>
      <c r="N985" s="130"/>
      <c r="O985" s="130"/>
      <c r="P985" s="130"/>
      <c r="Q985" s="130"/>
      <c r="R985" s="130"/>
      <c r="S985" s="130"/>
      <c r="T985" s="130"/>
      <c r="U985" s="130"/>
      <c r="V985" s="130"/>
      <c r="W985" s="130"/>
      <c r="X985" s="130"/>
      <c r="Y985" s="130"/>
      <c r="Z985" s="130"/>
    </row>
    <row r="986" spans="1:26" ht="24.75" customHeight="1">
      <c r="A986" s="453"/>
      <c r="B986" s="130"/>
      <c r="C986" s="453"/>
      <c r="D986" s="55"/>
      <c r="E986" s="55"/>
      <c r="F986" s="55"/>
      <c r="G986" s="151"/>
      <c r="H986" s="91"/>
      <c r="I986" s="90"/>
      <c r="J986" s="91"/>
      <c r="K986" s="130"/>
      <c r="L986" s="130"/>
      <c r="M986" s="130"/>
      <c r="N986" s="130"/>
      <c r="O986" s="130"/>
      <c r="P986" s="130"/>
      <c r="Q986" s="130"/>
      <c r="R986" s="130"/>
      <c r="S986" s="130"/>
      <c r="T986" s="130"/>
      <c r="U986" s="130"/>
      <c r="V986" s="130"/>
      <c r="W986" s="130"/>
      <c r="X986" s="130"/>
      <c r="Y986" s="130"/>
      <c r="Z986" s="130"/>
    </row>
    <row r="987" spans="1:26" ht="24.75" customHeight="1">
      <c r="A987" s="453"/>
      <c r="B987" s="130"/>
      <c r="C987" s="453"/>
      <c r="D987" s="55"/>
      <c r="E987" s="55"/>
      <c r="F987" s="55"/>
      <c r="G987" s="151"/>
      <c r="H987" s="91"/>
      <c r="I987" s="90"/>
      <c r="J987" s="91"/>
      <c r="K987" s="130"/>
      <c r="L987" s="130"/>
      <c r="M987" s="130"/>
      <c r="N987" s="130"/>
      <c r="O987" s="130"/>
      <c r="P987" s="130"/>
      <c r="Q987" s="130"/>
      <c r="R987" s="130"/>
      <c r="S987" s="130"/>
      <c r="T987" s="130"/>
      <c r="U987" s="130"/>
      <c r="V987" s="130"/>
      <c r="W987" s="130"/>
      <c r="X987" s="130"/>
      <c r="Y987" s="130"/>
      <c r="Z987" s="130"/>
    </row>
    <row r="988" spans="1:26" ht="24.75" customHeight="1">
      <c r="A988" s="453"/>
      <c r="B988" s="130"/>
      <c r="C988" s="453"/>
      <c r="D988" s="55"/>
      <c r="E988" s="55"/>
      <c r="F988" s="55"/>
      <c r="G988" s="151"/>
      <c r="H988" s="91"/>
      <c r="I988" s="90"/>
      <c r="J988" s="91"/>
      <c r="K988" s="130"/>
      <c r="L988" s="130"/>
      <c r="M988" s="130"/>
      <c r="N988" s="130"/>
      <c r="O988" s="130"/>
      <c r="P988" s="130"/>
      <c r="Q988" s="130"/>
      <c r="R988" s="130"/>
      <c r="S988" s="130"/>
      <c r="T988" s="130"/>
      <c r="U988" s="130"/>
      <c r="V988" s="130"/>
      <c r="W988" s="130"/>
      <c r="X988" s="130"/>
      <c r="Y988" s="130"/>
      <c r="Z988" s="130"/>
    </row>
    <row r="989" spans="1:26" ht="24.75" customHeight="1">
      <c r="A989" s="453"/>
      <c r="B989" s="130"/>
      <c r="C989" s="453"/>
      <c r="D989" s="55"/>
      <c r="E989" s="55"/>
      <c r="F989" s="55"/>
      <c r="G989" s="151"/>
      <c r="H989" s="91"/>
      <c r="I989" s="90"/>
      <c r="J989" s="91"/>
      <c r="K989" s="130"/>
      <c r="L989" s="130"/>
      <c r="M989" s="130"/>
      <c r="N989" s="130"/>
      <c r="O989" s="130"/>
      <c r="P989" s="130"/>
      <c r="Q989" s="130"/>
      <c r="R989" s="130"/>
      <c r="S989" s="130"/>
      <c r="T989" s="130"/>
      <c r="U989" s="130"/>
      <c r="V989" s="130"/>
      <c r="W989" s="130"/>
      <c r="X989" s="130"/>
      <c r="Y989" s="130"/>
      <c r="Z989" s="130"/>
    </row>
    <row r="990" spans="1:26" ht="24.75" customHeight="1">
      <c r="A990" s="453"/>
      <c r="B990" s="130"/>
      <c r="C990" s="453"/>
      <c r="D990" s="55"/>
      <c r="E990" s="55"/>
      <c r="F990" s="55"/>
      <c r="G990" s="151"/>
      <c r="H990" s="91"/>
      <c r="I990" s="90"/>
      <c r="J990" s="91"/>
      <c r="K990" s="130"/>
      <c r="L990" s="130"/>
      <c r="M990" s="130"/>
      <c r="N990" s="130"/>
      <c r="O990" s="130"/>
      <c r="P990" s="130"/>
      <c r="Q990" s="130"/>
      <c r="R990" s="130"/>
      <c r="S990" s="130"/>
      <c r="T990" s="130"/>
      <c r="U990" s="130"/>
      <c r="V990" s="130"/>
      <c r="W990" s="130"/>
      <c r="X990" s="130"/>
      <c r="Y990" s="130"/>
      <c r="Z990" s="130"/>
    </row>
    <row r="991" spans="1:26" ht="24.75" customHeight="1">
      <c r="A991" s="453"/>
      <c r="B991" s="130"/>
      <c r="C991" s="453"/>
      <c r="D991" s="55"/>
      <c r="E991" s="55"/>
      <c r="F991" s="55"/>
      <c r="G991" s="151"/>
      <c r="H991" s="91"/>
      <c r="I991" s="90"/>
      <c r="J991" s="91"/>
      <c r="K991" s="130"/>
      <c r="L991" s="130"/>
      <c r="M991" s="130"/>
      <c r="N991" s="130"/>
      <c r="O991" s="130"/>
      <c r="P991" s="130"/>
      <c r="Q991" s="130"/>
      <c r="R991" s="130"/>
      <c r="S991" s="130"/>
      <c r="T991" s="130"/>
      <c r="U991" s="130"/>
      <c r="V991" s="130"/>
      <c r="W991" s="130"/>
      <c r="X991" s="130"/>
      <c r="Y991" s="130"/>
      <c r="Z991" s="130"/>
    </row>
    <row r="992" spans="1:26" ht="24.75" customHeight="1">
      <c r="A992" s="453"/>
      <c r="B992" s="130"/>
      <c r="C992" s="453"/>
      <c r="D992" s="55"/>
      <c r="E992" s="55"/>
      <c r="F992" s="55"/>
      <c r="G992" s="151"/>
      <c r="H992" s="91"/>
      <c r="I992" s="90"/>
      <c r="J992" s="91"/>
      <c r="K992" s="130"/>
      <c r="L992" s="130"/>
      <c r="M992" s="130"/>
      <c r="N992" s="130"/>
      <c r="O992" s="130"/>
      <c r="P992" s="130"/>
      <c r="Q992" s="130"/>
      <c r="R992" s="130"/>
      <c r="S992" s="130"/>
      <c r="T992" s="130"/>
      <c r="U992" s="130"/>
      <c r="V992" s="130"/>
      <c r="W992" s="130"/>
      <c r="X992" s="130"/>
      <c r="Y992" s="130"/>
      <c r="Z992" s="130"/>
    </row>
    <row r="993" spans="1:26" ht="24.75" customHeight="1">
      <c r="A993" s="453"/>
      <c r="B993" s="130"/>
      <c r="C993" s="453"/>
      <c r="D993" s="55"/>
      <c r="E993" s="55"/>
      <c r="F993" s="55"/>
      <c r="G993" s="151"/>
      <c r="H993" s="91"/>
      <c r="I993" s="90"/>
      <c r="J993" s="91"/>
      <c r="K993" s="130"/>
      <c r="L993" s="130"/>
      <c r="M993" s="130"/>
      <c r="N993" s="130"/>
      <c r="O993" s="130"/>
      <c r="P993" s="130"/>
      <c r="Q993" s="130"/>
      <c r="R993" s="130"/>
      <c r="S993" s="130"/>
      <c r="T993" s="130"/>
      <c r="U993" s="130"/>
      <c r="V993" s="130"/>
      <c r="W993" s="130"/>
      <c r="X993" s="130"/>
      <c r="Y993" s="130"/>
      <c r="Z993" s="130"/>
    </row>
    <row r="994" spans="1:26" ht="24.75" customHeight="1">
      <c r="A994" s="453"/>
      <c r="B994" s="130"/>
      <c r="C994" s="453"/>
      <c r="D994" s="55"/>
      <c r="E994" s="55"/>
      <c r="F994" s="55"/>
      <c r="G994" s="151"/>
      <c r="H994" s="91"/>
      <c r="I994" s="90"/>
      <c r="J994" s="91"/>
      <c r="K994" s="130"/>
      <c r="L994" s="130"/>
      <c r="M994" s="130"/>
      <c r="N994" s="130"/>
      <c r="O994" s="130"/>
      <c r="P994" s="130"/>
      <c r="Q994" s="130"/>
      <c r="R994" s="130"/>
      <c r="S994" s="130"/>
      <c r="T994" s="130"/>
      <c r="U994" s="130"/>
      <c r="V994" s="130"/>
      <c r="W994" s="130"/>
      <c r="X994" s="130"/>
      <c r="Y994" s="130"/>
      <c r="Z994" s="130"/>
    </row>
    <row r="995" spans="1:26" ht="24.75" customHeight="1">
      <c r="A995" s="453"/>
      <c r="B995" s="130"/>
      <c r="C995" s="453"/>
      <c r="D995" s="55"/>
      <c r="E995" s="55"/>
      <c r="F995" s="55"/>
      <c r="G995" s="151"/>
      <c r="H995" s="91"/>
      <c r="I995" s="90"/>
      <c r="J995" s="91"/>
      <c r="K995" s="130"/>
      <c r="L995" s="130"/>
      <c r="M995" s="130"/>
      <c r="N995" s="130"/>
      <c r="O995" s="130"/>
      <c r="P995" s="130"/>
      <c r="Q995" s="130"/>
      <c r="R995" s="130"/>
      <c r="S995" s="130"/>
      <c r="T995" s="130"/>
      <c r="U995" s="130"/>
      <c r="V995" s="130"/>
      <c r="W995" s="130"/>
      <c r="X995" s="130"/>
      <c r="Y995" s="130"/>
      <c r="Z995" s="130"/>
    </row>
    <row r="996" spans="1:26" ht="24.75" customHeight="1">
      <c r="A996" s="453"/>
      <c r="B996" s="130"/>
      <c r="C996" s="453"/>
      <c r="D996" s="55"/>
      <c r="E996" s="55"/>
      <c r="F996" s="55"/>
      <c r="G996" s="151"/>
      <c r="H996" s="91"/>
      <c r="I996" s="90"/>
      <c r="J996" s="91"/>
      <c r="K996" s="130"/>
      <c r="L996" s="130"/>
      <c r="M996" s="130"/>
      <c r="N996" s="130"/>
      <c r="O996" s="130"/>
      <c r="P996" s="130"/>
      <c r="Q996" s="130"/>
      <c r="R996" s="130"/>
      <c r="S996" s="130"/>
      <c r="T996" s="130"/>
      <c r="U996" s="130"/>
      <c r="V996" s="130"/>
      <c r="W996" s="130"/>
      <c r="X996" s="130"/>
      <c r="Y996" s="130"/>
      <c r="Z996" s="130"/>
    </row>
    <row r="997" spans="1:26" ht="24.75" customHeight="1">
      <c r="A997" s="453"/>
      <c r="B997" s="130"/>
      <c r="C997" s="453"/>
      <c r="D997" s="55"/>
      <c r="E997" s="55"/>
      <c r="F997" s="55"/>
      <c r="G997" s="151"/>
      <c r="H997" s="91"/>
      <c r="I997" s="90"/>
      <c r="J997" s="91"/>
      <c r="K997" s="130"/>
      <c r="L997" s="130"/>
      <c r="M997" s="130"/>
      <c r="N997" s="130"/>
      <c r="O997" s="130"/>
      <c r="P997" s="130"/>
      <c r="Q997" s="130"/>
      <c r="R997" s="130"/>
      <c r="S997" s="130"/>
      <c r="T997" s="130"/>
      <c r="U997" s="130"/>
      <c r="V997" s="130"/>
      <c r="W997" s="130"/>
      <c r="X997" s="130"/>
      <c r="Y997" s="130"/>
      <c r="Z997" s="130"/>
    </row>
    <row r="998" spans="1:26" ht="24.75" customHeight="1">
      <c r="A998" s="453"/>
      <c r="B998" s="130"/>
      <c r="C998" s="453"/>
      <c r="D998" s="55"/>
      <c r="E998" s="55"/>
      <c r="F998" s="55"/>
      <c r="G998" s="151"/>
      <c r="H998" s="91"/>
      <c r="I998" s="90"/>
      <c r="J998" s="91"/>
      <c r="K998" s="130"/>
      <c r="L998" s="130"/>
      <c r="M998" s="130"/>
      <c r="N998" s="130"/>
      <c r="O998" s="130"/>
      <c r="P998" s="130"/>
      <c r="Q998" s="130"/>
      <c r="R998" s="130"/>
      <c r="S998" s="130"/>
      <c r="T998" s="130"/>
      <c r="U998" s="130"/>
      <c r="V998" s="130"/>
      <c r="W998" s="130"/>
      <c r="X998" s="130"/>
      <c r="Y998" s="130"/>
      <c r="Z998" s="130"/>
    </row>
    <row r="999" spans="1:26" ht="24.75" customHeight="1">
      <c r="A999" s="453"/>
      <c r="B999" s="130"/>
      <c r="C999" s="453"/>
      <c r="D999" s="55"/>
      <c r="E999" s="55"/>
      <c r="F999" s="55"/>
      <c r="G999" s="151"/>
      <c r="H999" s="91"/>
      <c r="I999" s="90"/>
      <c r="J999" s="91"/>
      <c r="K999" s="130"/>
      <c r="L999" s="130"/>
      <c r="M999" s="130"/>
      <c r="N999" s="130"/>
      <c r="O999" s="130"/>
      <c r="P999" s="130"/>
      <c r="Q999" s="130"/>
      <c r="R999" s="130"/>
      <c r="S999" s="130"/>
      <c r="T999" s="130"/>
      <c r="U999" s="130"/>
      <c r="V999" s="130"/>
      <c r="W999" s="130"/>
      <c r="X999" s="130"/>
      <c r="Y999" s="130"/>
      <c r="Z999" s="130"/>
    </row>
    <row r="1000" spans="1:26" ht="24.75" customHeight="1">
      <c r="A1000" s="453"/>
      <c r="B1000" s="130"/>
      <c r="C1000" s="453"/>
      <c r="D1000" s="55"/>
      <c r="E1000" s="55"/>
      <c r="F1000" s="55"/>
      <c r="G1000" s="151"/>
      <c r="H1000" s="91"/>
      <c r="I1000" s="90"/>
      <c r="J1000" s="91"/>
      <c r="K1000" s="130"/>
      <c r="L1000" s="130"/>
      <c r="M1000" s="130"/>
      <c r="N1000" s="130"/>
      <c r="O1000" s="130"/>
      <c r="P1000" s="130"/>
      <c r="Q1000" s="130"/>
      <c r="R1000" s="130"/>
      <c r="S1000" s="130"/>
      <c r="T1000" s="130"/>
      <c r="U1000" s="130"/>
      <c r="V1000" s="130"/>
      <c r="W1000" s="130"/>
      <c r="X1000" s="130"/>
      <c r="Y1000" s="130"/>
      <c r="Z1000" s="130"/>
    </row>
    <row r="1001" spans="1:26" ht="24.75" customHeight="1">
      <c r="A1001" s="453"/>
      <c r="B1001" s="130"/>
      <c r="C1001" s="453"/>
      <c r="D1001" s="55"/>
      <c r="E1001" s="55"/>
      <c r="F1001" s="55"/>
      <c r="G1001" s="151"/>
      <c r="H1001" s="91"/>
      <c r="I1001" s="90"/>
      <c r="J1001" s="91"/>
      <c r="K1001" s="130"/>
      <c r="L1001" s="130"/>
      <c r="M1001" s="130"/>
      <c r="N1001" s="130"/>
      <c r="O1001" s="130"/>
      <c r="P1001" s="130"/>
      <c r="Q1001" s="130"/>
      <c r="R1001" s="130"/>
      <c r="S1001" s="130"/>
      <c r="T1001" s="130"/>
      <c r="U1001" s="130"/>
      <c r="V1001" s="130"/>
      <c r="W1001" s="130"/>
      <c r="X1001" s="130"/>
      <c r="Y1001" s="130"/>
      <c r="Z1001" s="130"/>
    </row>
    <row r="1002" spans="1:26" ht="24.75" customHeight="1">
      <c r="A1002" s="453"/>
      <c r="B1002" s="130"/>
      <c r="C1002" s="453"/>
      <c r="D1002" s="55"/>
      <c r="E1002" s="55"/>
      <c r="F1002" s="55"/>
      <c r="G1002" s="151"/>
      <c r="H1002" s="91"/>
      <c r="I1002" s="90"/>
      <c r="J1002" s="91"/>
      <c r="K1002" s="130"/>
      <c r="L1002" s="130"/>
      <c r="M1002" s="130"/>
      <c r="N1002" s="130"/>
      <c r="O1002" s="130"/>
      <c r="P1002" s="130"/>
      <c r="Q1002" s="130"/>
      <c r="R1002" s="130"/>
      <c r="S1002" s="130"/>
      <c r="T1002" s="130"/>
      <c r="U1002" s="130"/>
      <c r="V1002" s="130"/>
      <c r="W1002" s="130"/>
      <c r="X1002" s="130"/>
      <c r="Y1002" s="130"/>
      <c r="Z1002" s="130"/>
    </row>
    <row r="1003" spans="1:26" ht="24.75" customHeight="1">
      <c r="A1003" s="453"/>
      <c r="B1003" s="130"/>
      <c r="C1003" s="453"/>
      <c r="D1003" s="55"/>
      <c r="E1003" s="55"/>
      <c r="F1003" s="55"/>
      <c r="G1003" s="151"/>
      <c r="H1003" s="91"/>
      <c r="I1003" s="90"/>
      <c r="J1003" s="91"/>
      <c r="K1003" s="130"/>
      <c r="L1003" s="130"/>
      <c r="M1003" s="130"/>
      <c r="N1003" s="130"/>
      <c r="O1003" s="130"/>
      <c r="P1003" s="130"/>
      <c r="Q1003" s="130"/>
      <c r="R1003" s="130"/>
      <c r="S1003" s="130"/>
      <c r="T1003" s="130"/>
      <c r="U1003" s="130"/>
      <c r="V1003" s="130"/>
      <c r="W1003" s="130"/>
      <c r="X1003" s="130"/>
      <c r="Y1003" s="130"/>
      <c r="Z1003" s="130"/>
    </row>
  </sheetData>
  <mergeCells count="250">
    <mergeCell ref="I291:L291"/>
    <mergeCell ref="A29:A30"/>
    <mergeCell ref="A33:A36"/>
    <mergeCell ref="A52:A55"/>
    <mergeCell ref="A95:A98"/>
    <mergeCell ref="A157:A160"/>
    <mergeCell ref="A204:A207"/>
    <mergeCell ref="B53:G55"/>
    <mergeCell ref="B34:G36"/>
    <mergeCell ref="B96:G98"/>
    <mergeCell ref="B158:G160"/>
    <mergeCell ref="B205:G207"/>
    <mergeCell ref="H261:M261"/>
    <mergeCell ref="H262:M262"/>
    <mergeCell ref="H265:M265"/>
    <mergeCell ref="H266:M266"/>
    <mergeCell ref="I272:L272"/>
    <mergeCell ref="I275:L275"/>
    <mergeCell ref="I277:L277"/>
    <mergeCell ref="I281:L281"/>
    <mergeCell ref="I288:L288"/>
    <mergeCell ref="D237:G237"/>
    <mergeCell ref="C238:G238"/>
    <mergeCell ref="D239:G239"/>
    <mergeCell ref="B240:G240"/>
    <mergeCell ref="C244:G244"/>
    <mergeCell ref="C245:G245"/>
    <mergeCell ref="C246:G246"/>
    <mergeCell ref="I248:L248"/>
    <mergeCell ref="I260:L260"/>
    <mergeCell ref="E225:G225"/>
    <mergeCell ref="E226:G226"/>
    <mergeCell ref="E227:G227"/>
    <mergeCell ref="C228:G228"/>
    <mergeCell ref="D229:G229"/>
    <mergeCell ref="D230:G230"/>
    <mergeCell ref="D231:G231"/>
    <mergeCell ref="C232:G232"/>
    <mergeCell ref="C236:G236"/>
    <mergeCell ref="E215:G215"/>
    <mergeCell ref="D216:G216"/>
    <mergeCell ref="E217:G217"/>
    <mergeCell ref="C219:G219"/>
    <mergeCell ref="D220:G220"/>
    <mergeCell ref="E221:G221"/>
    <mergeCell ref="E222:G222"/>
    <mergeCell ref="E223:G223"/>
    <mergeCell ref="D224:G224"/>
    <mergeCell ref="H206:J206"/>
    <mergeCell ref="K206:M206"/>
    <mergeCell ref="B208:G208"/>
    <mergeCell ref="C209:G209"/>
    <mergeCell ref="D210:G210"/>
    <mergeCell ref="D211:G211"/>
    <mergeCell ref="C212:G212"/>
    <mergeCell ref="D213:G213"/>
    <mergeCell ref="E214:G214"/>
    <mergeCell ref="E197:G197"/>
    <mergeCell ref="D198:G198"/>
    <mergeCell ref="E199:G199"/>
    <mergeCell ref="E200:G200"/>
    <mergeCell ref="E201:G201"/>
    <mergeCell ref="C202:G202"/>
    <mergeCell ref="D203:G203"/>
    <mergeCell ref="B204:M204"/>
    <mergeCell ref="H205:M205"/>
    <mergeCell ref="E188:G188"/>
    <mergeCell ref="E189:G189"/>
    <mergeCell ref="D190:G190"/>
    <mergeCell ref="E191:G191"/>
    <mergeCell ref="E192:G192"/>
    <mergeCell ref="C193:G193"/>
    <mergeCell ref="D194:G194"/>
    <mergeCell ref="E195:G195"/>
    <mergeCell ref="E196:G196"/>
    <mergeCell ref="C177:G177"/>
    <mergeCell ref="D178:G178"/>
    <mergeCell ref="B181:G181"/>
    <mergeCell ref="B182:G182"/>
    <mergeCell ref="C183:G183"/>
    <mergeCell ref="D184:G184"/>
    <mergeCell ref="D185:G185"/>
    <mergeCell ref="C186:G186"/>
    <mergeCell ref="D187:G187"/>
    <mergeCell ref="C179:G179"/>
    <mergeCell ref="D180:G180"/>
    <mergeCell ref="C162:G162"/>
    <mergeCell ref="D163:G163"/>
    <mergeCell ref="E164:G164"/>
    <mergeCell ref="E168:G168"/>
    <mergeCell ref="D172:G172"/>
    <mergeCell ref="C173:G173"/>
    <mergeCell ref="D174:G174"/>
    <mergeCell ref="D175:G175"/>
    <mergeCell ref="D176:G176"/>
    <mergeCell ref="C153:G153"/>
    <mergeCell ref="D154:G154"/>
    <mergeCell ref="C155:G155"/>
    <mergeCell ref="D156:G156"/>
    <mergeCell ref="B157:M157"/>
    <mergeCell ref="H158:M158"/>
    <mergeCell ref="H159:J159"/>
    <mergeCell ref="K159:M159"/>
    <mergeCell ref="B161:G161"/>
    <mergeCell ref="D144:G144"/>
    <mergeCell ref="C145:G145"/>
    <mergeCell ref="D146:G146"/>
    <mergeCell ref="D147:G147"/>
    <mergeCell ref="C148:G148"/>
    <mergeCell ref="D149:G149"/>
    <mergeCell ref="D150:G150"/>
    <mergeCell ref="D151:G151"/>
    <mergeCell ref="B152:G152"/>
    <mergeCell ref="F135:G135"/>
    <mergeCell ref="E136:G136"/>
    <mergeCell ref="F137:G137"/>
    <mergeCell ref="F138:G138"/>
    <mergeCell ref="E139:G139"/>
    <mergeCell ref="D140:G140"/>
    <mergeCell ref="C141:G141"/>
    <mergeCell ref="D142:G142"/>
    <mergeCell ref="C143:G143"/>
    <mergeCell ref="D126:G126"/>
    <mergeCell ref="E127:G127"/>
    <mergeCell ref="F128:G128"/>
    <mergeCell ref="F129:G129"/>
    <mergeCell ref="E130:G130"/>
    <mergeCell ref="F131:G131"/>
    <mergeCell ref="F132:G132"/>
    <mergeCell ref="E133:G133"/>
    <mergeCell ref="F134:G134"/>
    <mergeCell ref="E117:G117"/>
    <mergeCell ref="F118:G118"/>
    <mergeCell ref="F119:G119"/>
    <mergeCell ref="F120:G120"/>
    <mergeCell ref="F121:G121"/>
    <mergeCell ref="F122:G122"/>
    <mergeCell ref="F123:G123"/>
    <mergeCell ref="F124:G124"/>
    <mergeCell ref="F125:G125"/>
    <mergeCell ref="B108:G108"/>
    <mergeCell ref="C109:G109"/>
    <mergeCell ref="D110:G110"/>
    <mergeCell ref="E111:G111"/>
    <mergeCell ref="F112:G112"/>
    <mergeCell ref="F113:G113"/>
    <mergeCell ref="E114:G114"/>
    <mergeCell ref="F115:G115"/>
    <mergeCell ref="F116:G116"/>
    <mergeCell ref="B99:G99"/>
    <mergeCell ref="C100:G100"/>
    <mergeCell ref="D101:G101"/>
    <mergeCell ref="D102:G102"/>
    <mergeCell ref="D103:G103"/>
    <mergeCell ref="D104:G104"/>
    <mergeCell ref="D105:G105"/>
    <mergeCell ref="D106:G106"/>
    <mergeCell ref="D107:G107"/>
    <mergeCell ref="D90:G90"/>
    <mergeCell ref="D91:G91"/>
    <mergeCell ref="C92:G92"/>
    <mergeCell ref="D93:G93"/>
    <mergeCell ref="D94:G94"/>
    <mergeCell ref="B95:M95"/>
    <mergeCell ref="H96:M96"/>
    <mergeCell ref="H97:J97"/>
    <mergeCell ref="K97:M97"/>
    <mergeCell ref="D81:G81"/>
    <mergeCell ref="D82:G82"/>
    <mergeCell ref="D83:G83"/>
    <mergeCell ref="D84:G84"/>
    <mergeCell ref="D85:G85"/>
    <mergeCell ref="D86:G86"/>
    <mergeCell ref="D87:G87"/>
    <mergeCell ref="D88:G88"/>
    <mergeCell ref="C89:G89"/>
    <mergeCell ref="D72:G72"/>
    <mergeCell ref="C73:G73"/>
    <mergeCell ref="D74:G74"/>
    <mergeCell ref="C75:G75"/>
    <mergeCell ref="D76:G76"/>
    <mergeCell ref="D77:G77"/>
    <mergeCell ref="C78:G78"/>
    <mergeCell ref="D79:G79"/>
    <mergeCell ref="C80:G80"/>
    <mergeCell ref="D63:G63"/>
    <mergeCell ref="E64:G64"/>
    <mergeCell ref="E65:G65"/>
    <mergeCell ref="E66:G66"/>
    <mergeCell ref="E67:G67"/>
    <mergeCell ref="C68:G68"/>
    <mergeCell ref="D69:G69"/>
    <mergeCell ref="D70:G70"/>
    <mergeCell ref="C71:G71"/>
    <mergeCell ref="H54:J54"/>
    <mergeCell ref="K54:M54"/>
    <mergeCell ref="B56:G56"/>
    <mergeCell ref="C57:G57"/>
    <mergeCell ref="D58:G58"/>
    <mergeCell ref="E59:G59"/>
    <mergeCell ref="E60:G60"/>
    <mergeCell ref="E61:G61"/>
    <mergeCell ref="E62:G62"/>
    <mergeCell ref="B44:G44"/>
    <mergeCell ref="C45:G45"/>
    <mergeCell ref="D46:G46"/>
    <mergeCell ref="C47:G47"/>
    <mergeCell ref="D48:G48"/>
    <mergeCell ref="C49:G49"/>
    <mergeCell ref="D50:G50"/>
    <mergeCell ref="B52:M52"/>
    <mergeCell ref="H53:M53"/>
    <mergeCell ref="B33:M33"/>
    <mergeCell ref="H34:M34"/>
    <mergeCell ref="H35:J35"/>
    <mergeCell ref="K35:M35"/>
    <mergeCell ref="B37:G37"/>
    <mergeCell ref="B38:G38"/>
    <mergeCell ref="C39:G39"/>
    <mergeCell ref="D40:G40"/>
    <mergeCell ref="C42:G42"/>
    <mergeCell ref="B27:G27"/>
    <mergeCell ref="H27:M27"/>
    <mergeCell ref="B28:G28"/>
    <mergeCell ref="H28:M28"/>
    <mergeCell ref="B29:G29"/>
    <mergeCell ref="H29:M29"/>
    <mergeCell ref="B30:G30"/>
    <mergeCell ref="H30:M30"/>
    <mergeCell ref="B31:G31"/>
    <mergeCell ref="H31:M31"/>
    <mergeCell ref="B22:G22"/>
    <mergeCell ref="H22:M22"/>
    <mergeCell ref="B23:G23"/>
    <mergeCell ref="H23:M23"/>
    <mergeCell ref="B24:G24"/>
    <mergeCell ref="H24:M24"/>
    <mergeCell ref="B25:G25"/>
    <mergeCell ref="H25:M25"/>
    <mergeCell ref="B26:G26"/>
    <mergeCell ref="H26:M26"/>
    <mergeCell ref="H1:M1"/>
    <mergeCell ref="H2:M2"/>
    <mergeCell ref="H9:M9"/>
    <mergeCell ref="A14:M14"/>
    <mergeCell ref="A15:M15"/>
    <mergeCell ref="A16:M16"/>
    <mergeCell ref="B20:M20"/>
    <mergeCell ref="B21:G21"/>
    <mergeCell ref="H21:M21"/>
  </mergeCells>
  <pageMargins left="0.55118110236220474" right="0.23622047244094491" top="0.74803149606299213" bottom="0.62992125984251968" header="0" footer="0"/>
  <pageSetup paperSize="9" scale="69" orientation="portrait" r:id="rId1"/>
  <headerFooter>
    <oddFooter>&amp;C&amp;P</oddFooter>
  </headerFooter>
  <rowBreaks count="6" manualBreakCount="6">
    <brk id="51" man="1"/>
    <brk id="94" man="1"/>
    <brk id="132" max="16383" man="1"/>
    <brk id="167" max="16383" man="1"/>
    <brk id="203" max="16383" man="1"/>
    <brk id="24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585"/>
  <sheetViews>
    <sheetView showGridLines="0" view="pageBreakPreview" topLeftCell="B25" zoomScale="85" zoomScaleNormal="100" zoomScaleSheetLayoutView="85" workbookViewId="0">
      <selection activeCell="F15" sqref="F15:I15"/>
    </sheetView>
  </sheetViews>
  <sheetFormatPr defaultColWidth="12.58203125" defaultRowHeight="15" customHeight="1"/>
  <cols>
    <col min="1" max="1" width="4.58203125" style="279" customWidth="1"/>
    <col min="2" max="2" width="4.5" style="280" customWidth="1"/>
    <col min="3" max="3" width="3.33203125" style="280" customWidth="1"/>
    <col min="4" max="4" width="24.08203125" style="280" customWidth="1"/>
    <col min="5" max="5" width="2.33203125" style="280" customWidth="1"/>
    <col min="6" max="6" width="13.33203125" style="280" customWidth="1"/>
    <col min="7" max="7" width="13.75" style="280" customWidth="1"/>
    <col min="8" max="8" width="14.33203125" style="280" customWidth="1"/>
    <col min="9" max="9" width="10.33203125" style="280" customWidth="1"/>
    <col min="10" max="10" width="7.08203125" style="280" customWidth="1"/>
    <col min="11" max="11" width="9" style="280" customWidth="1"/>
    <col min="12" max="12" width="29" style="280" customWidth="1"/>
    <col min="13" max="13" width="23.33203125" style="281" customWidth="1"/>
    <col min="14" max="14" width="11.75" style="280" customWidth="1"/>
    <col min="15" max="16384" width="12.58203125" style="280"/>
  </cols>
  <sheetData>
    <row r="1" spans="1:14" ht="19.5" customHeight="1">
      <c r="A1" s="828" t="s">
        <v>352</v>
      </c>
      <c r="B1" s="829"/>
      <c r="C1" s="829"/>
      <c r="D1" s="829"/>
      <c r="E1" s="829"/>
      <c r="F1" s="829"/>
      <c r="G1" s="829"/>
      <c r="H1" s="829"/>
      <c r="I1" s="829"/>
      <c r="J1" s="829"/>
      <c r="K1" s="829"/>
      <c r="L1" s="829"/>
      <c r="M1" s="830"/>
      <c r="N1" s="290"/>
    </row>
    <row r="2" spans="1:14" ht="19.5" customHeight="1">
      <c r="A2" s="828" t="s">
        <v>353</v>
      </c>
      <c r="B2" s="829"/>
      <c r="C2" s="829"/>
      <c r="D2" s="829"/>
      <c r="E2" s="829"/>
      <c r="F2" s="829"/>
      <c r="G2" s="829"/>
      <c r="H2" s="829"/>
      <c r="I2" s="829"/>
      <c r="J2" s="829"/>
      <c r="K2" s="829"/>
      <c r="L2" s="829"/>
      <c r="M2" s="830"/>
      <c r="N2" s="290"/>
    </row>
    <row r="3" spans="1:14" ht="11.25" customHeight="1">
      <c r="A3" s="282"/>
      <c r="B3" s="283"/>
      <c r="C3" s="283"/>
      <c r="D3" s="283"/>
      <c r="E3" s="283"/>
      <c r="F3" s="283"/>
      <c r="G3" s="284"/>
      <c r="H3" s="285"/>
      <c r="I3" s="283"/>
      <c r="J3" s="284"/>
      <c r="K3" s="284"/>
      <c r="L3" s="328"/>
      <c r="M3" s="329"/>
      <c r="N3" s="290"/>
    </row>
    <row r="4" spans="1:14" ht="19.5" customHeight="1">
      <c r="A4" s="282" t="s">
        <v>354</v>
      </c>
      <c r="B4" s="283"/>
      <c r="C4" s="283"/>
      <c r="D4" s="286"/>
      <c r="E4" s="286"/>
      <c r="F4" s="283"/>
      <c r="G4" s="284"/>
      <c r="H4" s="285"/>
      <c r="I4" s="283"/>
      <c r="J4" s="284"/>
      <c r="K4" s="284"/>
      <c r="L4" s="328"/>
      <c r="M4" s="329"/>
      <c r="N4" s="290"/>
    </row>
    <row r="5" spans="1:14" ht="19.5" customHeight="1">
      <c r="A5" s="282"/>
      <c r="B5" s="283"/>
      <c r="C5" s="283" t="s">
        <v>355</v>
      </c>
      <c r="D5" s="283"/>
      <c r="E5" s="283" t="s">
        <v>102</v>
      </c>
      <c r="F5" s="831" t="s">
        <v>332</v>
      </c>
      <c r="G5" s="829"/>
      <c r="H5" s="829"/>
      <c r="I5" s="829"/>
      <c r="J5" s="284"/>
      <c r="K5" s="284"/>
      <c r="L5" s="328"/>
      <c r="M5" s="329"/>
      <c r="N5" s="290"/>
    </row>
    <row r="6" spans="1:14" ht="19.5" customHeight="1">
      <c r="A6" s="282"/>
      <c r="B6" s="283"/>
      <c r="C6" s="283" t="s">
        <v>356</v>
      </c>
      <c r="D6" s="283"/>
      <c r="E6" s="283" t="s">
        <v>102</v>
      </c>
      <c r="F6" s="832" t="s">
        <v>357</v>
      </c>
      <c r="G6" s="829"/>
      <c r="H6" s="829"/>
      <c r="I6" s="829"/>
      <c r="J6" s="284"/>
      <c r="K6" s="284"/>
      <c r="L6" s="328"/>
      <c r="M6" s="329"/>
      <c r="N6" s="290"/>
    </row>
    <row r="7" spans="1:14" ht="19.5" customHeight="1">
      <c r="A7" s="282"/>
      <c r="B7" s="283"/>
      <c r="C7" s="283" t="s">
        <v>358</v>
      </c>
      <c r="D7" s="283"/>
      <c r="E7" s="283" t="s">
        <v>102</v>
      </c>
      <c r="F7" s="831" t="s">
        <v>359</v>
      </c>
      <c r="G7" s="829"/>
      <c r="H7" s="829"/>
      <c r="I7" s="829"/>
      <c r="J7" s="284"/>
      <c r="K7" s="284"/>
      <c r="L7" s="328"/>
      <c r="M7" s="329"/>
      <c r="N7" s="290"/>
    </row>
    <row r="8" spans="1:14" ht="19.5" customHeight="1">
      <c r="A8" s="282"/>
      <c r="B8" s="283"/>
      <c r="C8" s="283" t="s">
        <v>360</v>
      </c>
      <c r="D8" s="283"/>
      <c r="E8" s="283" t="s">
        <v>102</v>
      </c>
      <c r="F8" s="831" t="s">
        <v>361</v>
      </c>
      <c r="G8" s="829"/>
      <c r="H8" s="829"/>
      <c r="I8" s="829"/>
      <c r="J8" s="283"/>
      <c r="K8" s="283"/>
      <c r="L8" s="283"/>
      <c r="M8" s="330"/>
      <c r="N8" s="290"/>
    </row>
    <row r="9" spans="1:14" ht="19.5" customHeight="1">
      <c r="A9" s="282"/>
      <c r="B9" s="283"/>
      <c r="C9" s="283" t="s">
        <v>74</v>
      </c>
      <c r="D9" s="283"/>
      <c r="E9" s="283" t="s">
        <v>102</v>
      </c>
      <c r="F9" s="831" t="s">
        <v>75</v>
      </c>
      <c r="G9" s="829"/>
      <c r="H9" s="829"/>
      <c r="I9" s="829"/>
      <c r="J9" s="284"/>
      <c r="K9" s="284"/>
      <c r="L9" s="703"/>
      <c r="M9" s="329"/>
      <c r="N9" s="290"/>
    </row>
    <row r="10" spans="1:14" ht="12" customHeight="1">
      <c r="A10" s="282"/>
      <c r="B10" s="283"/>
      <c r="C10" s="283"/>
      <c r="D10" s="283"/>
      <c r="E10" s="283"/>
      <c r="F10" s="286"/>
      <c r="G10" s="284"/>
      <c r="H10" s="284"/>
      <c r="I10" s="286"/>
      <c r="J10" s="284"/>
      <c r="K10" s="284"/>
      <c r="L10" s="328"/>
      <c r="M10" s="329"/>
      <c r="N10" s="290"/>
    </row>
    <row r="11" spans="1:14" ht="19.5" customHeight="1">
      <c r="A11" s="282" t="s">
        <v>362</v>
      </c>
      <c r="B11" s="283"/>
      <c r="C11" s="283"/>
      <c r="D11" s="286"/>
      <c r="E11" s="286"/>
      <c r="F11" s="283"/>
      <c r="G11" s="284"/>
      <c r="H11" s="285"/>
      <c r="I11" s="283"/>
      <c r="J11" s="284"/>
      <c r="K11" s="284"/>
      <c r="L11" s="328"/>
      <c r="M11" s="329"/>
      <c r="N11" s="290"/>
    </row>
    <row r="12" spans="1:14" ht="19.5" customHeight="1">
      <c r="A12" s="282"/>
      <c r="B12" s="283"/>
      <c r="C12" s="283" t="s">
        <v>54</v>
      </c>
      <c r="D12" s="283"/>
      <c r="E12" s="283" t="s">
        <v>102</v>
      </c>
      <c r="F12" s="831" t="str">
        <f>DUPAK!H21</f>
        <v>Dr. Admi Nazra</v>
      </c>
      <c r="G12" s="829"/>
      <c r="H12" s="829"/>
      <c r="I12" s="829"/>
      <c r="J12" s="284" t="s">
        <v>363</v>
      </c>
      <c r="K12" s="284"/>
      <c r="L12" s="328"/>
      <c r="M12" s="329"/>
      <c r="N12" s="290"/>
    </row>
    <row r="13" spans="1:14" ht="19.5" customHeight="1">
      <c r="A13" s="282"/>
      <c r="B13" s="283"/>
      <c r="C13" s="283" t="s">
        <v>364</v>
      </c>
      <c r="D13" s="283"/>
      <c r="E13" s="283" t="s">
        <v>102</v>
      </c>
      <c r="F13" s="832" t="str">
        <f>PAK!G42</f>
        <v>197303301999031008</v>
      </c>
      <c r="G13" s="829"/>
      <c r="H13" s="829"/>
      <c r="I13" s="829"/>
      <c r="J13" s="284"/>
      <c r="K13" s="284"/>
      <c r="L13" s="328"/>
      <c r="M13" s="329"/>
      <c r="N13" s="290"/>
    </row>
    <row r="14" spans="1:14" ht="19.5" customHeight="1">
      <c r="A14" s="282"/>
      <c r="B14" s="283"/>
      <c r="C14" s="283" t="s">
        <v>358</v>
      </c>
      <c r="D14" s="283"/>
      <c r="E14" s="283" t="s">
        <v>102</v>
      </c>
      <c r="F14" s="831" t="s">
        <v>1575</v>
      </c>
      <c r="G14" s="829"/>
      <c r="H14" s="829"/>
      <c r="I14" s="829"/>
      <c r="J14" s="284"/>
      <c r="K14" s="284"/>
      <c r="L14" s="328"/>
      <c r="M14" s="329"/>
      <c r="N14" s="290"/>
    </row>
    <row r="15" spans="1:14" ht="19.5" customHeight="1">
      <c r="A15" s="282"/>
      <c r="B15" s="283"/>
      <c r="C15" s="283" t="s">
        <v>365</v>
      </c>
      <c r="D15" s="283"/>
      <c r="E15" s="283" t="s">
        <v>102</v>
      </c>
      <c r="F15" s="831" t="s">
        <v>366</v>
      </c>
      <c r="G15" s="829"/>
      <c r="H15" s="829"/>
      <c r="I15" s="829"/>
      <c r="J15" s="284"/>
      <c r="K15" s="284"/>
      <c r="L15" s="328"/>
      <c r="M15" s="329"/>
      <c r="N15" s="290"/>
    </row>
    <row r="16" spans="1:14" ht="19.5" customHeight="1">
      <c r="A16" s="282"/>
      <c r="B16" s="283"/>
      <c r="C16" s="283" t="s">
        <v>74</v>
      </c>
      <c r="D16" s="283"/>
      <c r="E16" s="283" t="s">
        <v>102</v>
      </c>
      <c r="F16" s="831" t="s">
        <v>75</v>
      </c>
      <c r="G16" s="829"/>
      <c r="H16" s="829"/>
      <c r="I16" s="829"/>
      <c r="J16" s="284"/>
      <c r="K16" s="284"/>
      <c r="L16" s="328"/>
      <c r="M16" s="329"/>
      <c r="N16" s="290"/>
    </row>
    <row r="17" spans="1:14" ht="12.75" customHeight="1">
      <c r="A17" s="282"/>
      <c r="B17" s="283"/>
      <c r="C17" s="283"/>
      <c r="D17" s="283"/>
      <c r="E17" s="283"/>
      <c r="F17" s="283"/>
      <c r="G17" s="284"/>
      <c r="H17" s="285"/>
      <c r="I17" s="283"/>
      <c r="J17" s="284"/>
      <c r="K17" s="284"/>
      <c r="L17" s="328"/>
      <c r="M17" s="329"/>
      <c r="N17" s="290"/>
    </row>
    <row r="18" spans="1:14" ht="19.5" customHeight="1">
      <c r="A18" s="287" t="s">
        <v>367</v>
      </c>
      <c r="B18" s="286"/>
      <c r="C18" s="286"/>
      <c r="D18" s="286"/>
      <c r="E18" s="286"/>
      <c r="F18" s="286"/>
      <c r="G18" s="284"/>
      <c r="H18" s="284"/>
      <c r="I18" s="286"/>
      <c r="J18" s="284"/>
      <c r="K18" s="284"/>
      <c r="L18" s="328"/>
      <c r="M18" s="329"/>
      <c r="N18" s="290"/>
    </row>
    <row r="19" spans="1:14" ht="6.75" customHeight="1">
      <c r="A19" s="288"/>
      <c r="B19" s="289"/>
      <c r="C19" s="289"/>
      <c r="D19" s="289"/>
      <c r="E19" s="289"/>
      <c r="F19" s="289"/>
      <c r="G19" s="290"/>
      <c r="H19" s="291"/>
      <c r="I19" s="230"/>
      <c r="J19" s="284"/>
      <c r="K19" s="284"/>
      <c r="L19" s="328"/>
      <c r="M19" s="329"/>
      <c r="N19" s="290"/>
    </row>
    <row r="20" spans="1:14" ht="45" customHeight="1">
      <c r="A20" s="292" t="s">
        <v>2</v>
      </c>
      <c r="B20" s="833" t="s">
        <v>368</v>
      </c>
      <c r="C20" s="834"/>
      <c r="D20" s="834"/>
      <c r="E20" s="834"/>
      <c r="F20" s="834"/>
      <c r="G20" s="292" t="s">
        <v>369</v>
      </c>
      <c r="H20" s="292" t="s">
        <v>370</v>
      </c>
      <c r="I20" s="292" t="s">
        <v>371</v>
      </c>
      <c r="J20" s="292" t="s">
        <v>372</v>
      </c>
      <c r="K20" s="292" t="s">
        <v>373</v>
      </c>
      <c r="L20" s="331" t="s">
        <v>374</v>
      </c>
      <c r="M20" s="331" t="s">
        <v>375</v>
      </c>
      <c r="N20" s="292" t="s">
        <v>376</v>
      </c>
    </row>
    <row r="21" spans="1:14" ht="16.5" customHeight="1">
      <c r="A21" s="295">
        <v>1</v>
      </c>
      <c r="B21" s="835">
        <v>2</v>
      </c>
      <c r="C21" s="834"/>
      <c r="D21" s="834"/>
      <c r="E21" s="834"/>
      <c r="F21" s="834"/>
      <c r="G21" s="295">
        <v>3</v>
      </c>
      <c r="H21" s="292">
        <v>4</v>
      </c>
      <c r="I21" s="295">
        <v>5</v>
      </c>
      <c r="J21" s="295">
        <v>6</v>
      </c>
      <c r="K21" s="295">
        <v>7</v>
      </c>
      <c r="L21" s="332">
        <v>8</v>
      </c>
      <c r="M21" s="333" t="s">
        <v>377</v>
      </c>
      <c r="N21" s="295">
        <v>10</v>
      </c>
    </row>
    <row r="22" spans="1:14" ht="25.5" customHeight="1">
      <c r="A22" s="296" t="s">
        <v>151</v>
      </c>
      <c r="B22" s="297" t="s">
        <v>152</v>
      </c>
      <c r="C22" s="298"/>
      <c r="D22" s="298"/>
      <c r="E22" s="298"/>
      <c r="F22" s="298"/>
      <c r="G22" s="299"/>
      <c r="H22" s="300"/>
      <c r="I22" s="299"/>
      <c r="J22" s="334"/>
      <c r="K22" s="295">
        <f>K23</f>
        <v>0</v>
      </c>
      <c r="L22" s="335"/>
      <c r="M22" s="336"/>
      <c r="N22" s="295"/>
    </row>
    <row r="23" spans="1:14" ht="25.5" customHeight="1">
      <c r="A23" s="301"/>
      <c r="B23" s="302" t="s">
        <v>153</v>
      </c>
      <c r="C23" s="303" t="s">
        <v>154</v>
      </c>
      <c r="D23" s="298"/>
      <c r="E23" s="298"/>
      <c r="F23" s="298"/>
      <c r="G23" s="299"/>
      <c r="H23" s="300"/>
      <c r="I23" s="299"/>
      <c r="J23" s="334"/>
      <c r="K23" s="295">
        <f>SUM(K24:K25)</f>
        <v>0</v>
      </c>
      <c r="L23" s="335"/>
      <c r="M23" s="336"/>
      <c r="N23" s="295"/>
    </row>
    <row r="24" spans="1:14" ht="43" customHeight="1">
      <c r="A24" s="304"/>
      <c r="B24" s="282"/>
      <c r="C24" s="305" t="s">
        <v>127</v>
      </c>
      <c r="D24" s="836" t="s">
        <v>155</v>
      </c>
      <c r="E24" s="834"/>
      <c r="F24" s="837"/>
      <c r="G24" s="307"/>
      <c r="H24" s="299"/>
      <c r="I24" s="316"/>
      <c r="J24" s="299"/>
      <c r="K24" s="316">
        <f>J24*I24</f>
        <v>0</v>
      </c>
      <c r="L24" s="337" t="s">
        <v>378</v>
      </c>
      <c r="M24" s="338"/>
      <c r="N24" s="295"/>
    </row>
    <row r="25" spans="1:14" ht="43" customHeight="1">
      <c r="A25" s="301"/>
      <c r="B25" s="308"/>
      <c r="C25" s="305" t="s">
        <v>129</v>
      </c>
      <c r="D25" s="836" t="s">
        <v>156</v>
      </c>
      <c r="E25" s="834"/>
      <c r="F25" s="837"/>
      <c r="G25" s="309"/>
      <c r="H25" s="310"/>
      <c r="I25" s="316"/>
      <c r="J25" s="299"/>
      <c r="K25" s="316"/>
      <c r="L25" s="337" t="s">
        <v>379</v>
      </c>
      <c r="M25" s="339"/>
      <c r="N25" s="295"/>
    </row>
    <row r="26" spans="1:14" ht="25.5" customHeight="1">
      <c r="A26" s="311"/>
      <c r="B26" s="312" t="s">
        <v>157</v>
      </c>
      <c r="C26" s="303" t="s">
        <v>158</v>
      </c>
      <c r="D26" s="298"/>
      <c r="E26" s="298"/>
      <c r="F26" s="298"/>
      <c r="G26" s="299"/>
      <c r="H26" s="300"/>
      <c r="I26" s="316"/>
      <c r="J26" s="299"/>
      <c r="K26" s="296">
        <v>0</v>
      </c>
      <c r="L26" s="340"/>
      <c r="M26" s="336"/>
      <c r="N26" s="295"/>
    </row>
    <row r="27" spans="1:14" ht="23.25" customHeight="1">
      <c r="A27" s="313" t="s">
        <v>160</v>
      </c>
      <c r="B27" s="838" t="s">
        <v>161</v>
      </c>
      <c r="C27" s="834"/>
      <c r="D27" s="834"/>
      <c r="E27" s="834"/>
      <c r="F27" s="837"/>
      <c r="G27" s="314"/>
      <c r="H27" s="292"/>
      <c r="I27" s="316"/>
      <c r="J27" s="334"/>
      <c r="K27" s="341">
        <f>K28+K101+K120+K123+K190+K342+K364+K366+K369+K371+K389+K392+K395</f>
        <v>241.61142857142858</v>
      </c>
      <c r="L27" s="340"/>
      <c r="M27" s="336"/>
      <c r="N27" s="295"/>
    </row>
    <row r="28" spans="1:14" ht="45.75" customHeight="1">
      <c r="A28" s="301"/>
      <c r="B28" s="292" t="s">
        <v>153</v>
      </c>
      <c r="C28" s="838" t="s">
        <v>380</v>
      </c>
      <c r="D28" s="834"/>
      <c r="E28" s="834"/>
      <c r="F28" s="834"/>
      <c r="G28" s="834"/>
      <c r="H28" s="834"/>
      <c r="I28" s="834"/>
      <c r="J28" s="837"/>
      <c r="K28" s="341">
        <f>K35+K43+K50+K58+K66+K71+K79+K85+K100+K94</f>
        <v>106.61142857142858</v>
      </c>
      <c r="L28" s="704"/>
      <c r="M28" s="336"/>
      <c r="N28" s="295"/>
    </row>
    <row r="29" spans="1:14" ht="19.5" customHeight="1">
      <c r="A29" s="301"/>
      <c r="B29" s="315"/>
      <c r="C29" s="838" t="s">
        <v>381</v>
      </c>
      <c r="D29" s="839"/>
      <c r="E29" s="839"/>
      <c r="F29" s="839"/>
      <c r="G29" s="839"/>
      <c r="H29" s="839"/>
      <c r="I29" s="839"/>
      <c r="J29" s="839"/>
      <c r="K29" s="839"/>
      <c r="L29" s="342"/>
      <c r="M29" s="343"/>
      <c r="N29" s="344"/>
    </row>
    <row r="30" spans="1:14" ht="30" customHeight="1">
      <c r="A30" s="301"/>
      <c r="B30" s="315"/>
      <c r="C30" s="316">
        <v>1</v>
      </c>
      <c r="D30" s="840" t="s">
        <v>382</v>
      </c>
      <c r="E30" s="834"/>
      <c r="F30" s="837"/>
      <c r="G30" s="927" t="s">
        <v>383</v>
      </c>
      <c r="H30" s="300" t="s">
        <v>384</v>
      </c>
      <c r="I30" s="345">
        <v>4</v>
      </c>
      <c r="J30" s="316">
        <v>1</v>
      </c>
      <c r="K30" s="346">
        <f>I30*J30</f>
        <v>4</v>
      </c>
      <c r="L30" s="845" t="s">
        <v>385</v>
      </c>
      <c r="M30" s="848" t="s">
        <v>386</v>
      </c>
      <c r="N30" s="344"/>
    </row>
    <row r="31" spans="1:14" ht="30" customHeight="1">
      <c r="A31" s="301"/>
      <c r="B31" s="315"/>
      <c r="C31" s="316">
        <v>2</v>
      </c>
      <c r="D31" s="840" t="s">
        <v>387</v>
      </c>
      <c r="E31" s="834"/>
      <c r="F31" s="837"/>
      <c r="G31" s="928"/>
      <c r="H31" s="300" t="s">
        <v>384</v>
      </c>
      <c r="I31" s="345">
        <v>2</v>
      </c>
      <c r="J31" s="316">
        <v>1</v>
      </c>
      <c r="K31" s="346">
        <f t="shared" ref="K31:K34" si="0">(I31*J31)</f>
        <v>2</v>
      </c>
      <c r="L31" s="846"/>
      <c r="M31" s="849"/>
      <c r="N31" s="344"/>
    </row>
    <row r="32" spans="1:14" ht="30" customHeight="1">
      <c r="A32" s="301"/>
      <c r="B32" s="315"/>
      <c r="C32" s="316">
        <v>3</v>
      </c>
      <c r="D32" s="840" t="s">
        <v>388</v>
      </c>
      <c r="E32" s="834"/>
      <c r="F32" s="837"/>
      <c r="G32" s="928"/>
      <c r="H32" s="300" t="s">
        <v>384</v>
      </c>
      <c r="I32" s="345">
        <f>5/14</f>
        <v>0.35714285714285715</v>
      </c>
      <c r="J32" s="316">
        <v>1</v>
      </c>
      <c r="K32" s="346">
        <f t="shared" si="0"/>
        <v>0.35714285714285715</v>
      </c>
      <c r="L32" s="846"/>
      <c r="M32" s="849"/>
      <c r="N32" s="344"/>
    </row>
    <row r="33" spans="1:14" ht="30" customHeight="1">
      <c r="A33" s="301"/>
      <c r="B33" s="315"/>
      <c r="C33" s="316">
        <v>4</v>
      </c>
      <c r="D33" s="840" t="s">
        <v>389</v>
      </c>
      <c r="E33" s="834"/>
      <c r="F33" s="837"/>
      <c r="G33" s="928"/>
      <c r="H33" s="300" t="s">
        <v>384</v>
      </c>
      <c r="I33" s="345">
        <v>3</v>
      </c>
      <c r="J33" s="316">
        <v>1</v>
      </c>
      <c r="K33" s="346">
        <f t="shared" si="0"/>
        <v>3</v>
      </c>
      <c r="L33" s="846"/>
      <c r="M33" s="849"/>
      <c r="N33" s="344"/>
    </row>
    <row r="34" spans="1:14" ht="30" customHeight="1">
      <c r="A34" s="301"/>
      <c r="B34" s="315"/>
      <c r="C34" s="316">
        <v>5</v>
      </c>
      <c r="D34" s="840" t="s">
        <v>390</v>
      </c>
      <c r="E34" s="834"/>
      <c r="F34" s="837"/>
      <c r="G34" s="929"/>
      <c r="H34" s="300" t="s">
        <v>384</v>
      </c>
      <c r="I34" s="345">
        <v>1.5</v>
      </c>
      <c r="J34" s="316">
        <v>0.5</v>
      </c>
      <c r="K34" s="346">
        <f t="shared" si="0"/>
        <v>0.75</v>
      </c>
      <c r="L34" s="847"/>
      <c r="M34" s="850"/>
      <c r="N34" s="344"/>
    </row>
    <row r="35" spans="1:14" ht="19.5" customHeight="1">
      <c r="A35" s="301"/>
      <c r="B35" s="315"/>
      <c r="C35" s="841" t="s">
        <v>391</v>
      </c>
      <c r="D35" s="834"/>
      <c r="E35" s="834"/>
      <c r="F35" s="834"/>
      <c r="G35" s="834"/>
      <c r="H35" s="837"/>
      <c r="I35" s="346">
        <f>SUM(I30:I34)</f>
        <v>10.857142857142858</v>
      </c>
      <c r="J35" s="316"/>
      <c r="K35" s="346">
        <f>SUM(K30:K34)</f>
        <v>10.107142857142858</v>
      </c>
      <c r="L35" s="337"/>
      <c r="M35" s="348"/>
      <c r="N35" s="344"/>
    </row>
    <row r="36" spans="1:14" ht="19.5" customHeight="1">
      <c r="A36" s="301"/>
      <c r="B36" s="315"/>
      <c r="C36" s="842" t="s">
        <v>392</v>
      </c>
      <c r="D36" s="834"/>
      <c r="E36" s="834"/>
      <c r="F36" s="834"/>
      <c r="G36" s="843"/>
      <c r="H36" s="834"/>
      <c r="I36" s="834"/>
      <c r="J36" s="834"/>
      <c r="K36" s="834"/>
      <c r="L36" s="843"/>
      <c r="M36" s="844"/>
      <c r="N36" s="344"/>
    </row>
    <row r="37" spans="1:14" ht="30" customHeight="1">
      <c r="A37" s="301"/>
      <c r="B37" s="315"/>
      <c r="C37" s="316">
        <v>1</v>
      </c>
      <c r="D37" s="840" t="s">
        <v>393</v>
      </c>
      <c r="E37" s="834"/>
      <c r="F37" s="834"/>
      <c r="G37" s="930" t="s">
        <v>394</v>
      </c>
      <c r="H37" s="318" t="s">
        <v>395</v>
      </c>
      <c r="I37" s="345">
        <v>2</v>
      </c>
      <c r="J37" s="316">
        <v>1</v>
      </c>
      <c r="K37" s="349">
        <f t="shared" ref="K37:K42" si="1">SUM(I37*J37)</f>
        <v>2</v>
      </c>
      <c r="L37" s="859" t="s">
        <v>396</v>
      </c>
      <c r="M37" s="862" t="s">
        <v>397</v>
      </c>
      <c r="N37" s="350"/>
    </row>
    <row r="38" spans="1:14" ht="30" customHeight="1">
      <c r="A38" s="301"/>
      <c r="B38" s="315"/>
      <c r="C38" s="316">
        <v>2</v>
      </c>
      <c r="D38" s="840" t="s">
        <v>398</v>
      </c>
      <c r="E38" s="834"/>
      <c r="F38" s="834"/>
      <c r="G38" s="931"/>
      <c r="H38" s="318" t="s">
        <v>395</v>
      </c>
      <c r="I38" s="345">
        <f>5/14</f>
        <v>0.35714285714285715</v>
      </c>
      <c r="J38" s="316">
        <v>1</v>
      </c>
      <c r="K38" s="349">
        <f t="shared" si="1"/>
        <v>0.35714285714285715</v>
      </c>
      <c r="L38" s="860"/>
      <c r="M38" s="863"/>
      <c r="N38" s="350"/>
    </row>
    <row r="39" spans="1:14" ht="30" customHeight="1">
      <c r="A39" s="301"/>
      <c r="B39" s="315"/>
      <c r="C39" s="316">
        <v>3</v>
      </c>
      <c r="D39" s="840" t="s">
        <v>399</v>
      </c>
      <c r="E39" s="834"/>
      <c r="F39" s="834"/>
      <c r="G39" s="931"/>
      <c r="H39" s="318" t="s">
        <v>395</v>
      </c>
      <c r="I39" s="345">
        <f>8/14</f>
        <v>0.5714285714285714</v>
      </c>
      <c r="J39" s="316">
        <v>1</v>
      </c>
      <c r="K39" s="349">
        <f t="shared" si="1"/>
        <v>0.5714285714285714</v>
      </c>
      <c r="L39" s="860"/>
      <c r="M39" s="863"/>
      <c r="N39" s="350"/>
    </row>
    <row r="40" spans="1:14" ht="30" customHeight="1">
      <c r="A40" s="301"/>
      <c r="B40" s="319"/>
      <c r="C40" s="316">
        <v>6</v>
      </c>
      <c r="D40" s="840" t="s">
        <v>400</v>
      </c>
      <c r="E40" s="834"/>
      <c r="F40" s="834"/>
      <c r="G40" s="931"/>
      <c r="H40" s="318" t="s">
        <v>395</v>
      </c>
      <c r="I40" s="345">
        <v>4</v>
      </c>
      <c r="J40" s="316">
        <v>1</v>
      </c>
      <c r="K40" s="349">
        <f t="shared" si="1"/>
        <v>4</v>
      </c>
      <c r="L40" s="860"/>
      <c r="M40" s="863"/>
      <c r="N40" s="350"/>
    </row>
    <row r="41" spans="1:14" ht="30" customHeight="1">
      <c r="A41" s="301"/>
      <c r="B41" s="319"/>
      <c r="C41" s="316">
        <v>7</v>
      </c>
      <c r="D41" s="840" t="s">
        <v>401</v>
      </c>
      <c r="E41" s="834"/>
      <c r="F41" s="834"/>
      <c r="G41" s="931"/>
      <c r="H41" s="318" t="s">
        <v>395</v>
      </c>
      <c r="I41" s="345">
        <v>1.5</v>
      </c>
      <c r="J41" s="316">
        <v>1</v>
      </c>
      <c r="K41" s="349">
        <f t="shared" si="1"/>
        <v>1.5</v>
      </c>
      <c r="L41" s="860"/>
      <c r="M41" s="863"/>
      <c r="N41" s="350"/>
    </row>
    <row r="42" spans="1:14" ht="30" customHeight="1">
      <c r="A42" s="301"/>
      <c r="B42" s="319"/>
      <c r="C42" s="316">
        <v>8</v>
      </c>
      <c r="D42" s="840" t="s">
        <v>402</v>
      </c>
      <c r="E42" s="834"/>
      <c r="F42" s="834"/>
      <c r="G42" s="932"/>
      <c r="H42" s="318" t="s">
        <v>395</v>
      </c>
      <c r="I42" s="345">
        <v>3</v>
      </c>
      <c r="J42" s="316">
        <v>0.5</v>
      </c>
      <c r="K42" s="349">
        <f t="shared" si="1"/>
        <v>1.5</v>
      </c>
      <c r="L42" s="860"/>
      <c r="M42" s="863"/>
      <c r="N42" s="350"/>
    </row>
    <row r="43" spans="1:14" ht="19.5" customHeight="1">
      <c r="A43" s="301"/>
      <c r="B43" s="319"/>
      <c r="C43" s="851" t="s">
        <v>391</v>
      </c>
      <c r="D43" s="852"/>
      <c r="E43" s="852"/>
      <c r="F43" s="852"/>
      <c r="G43" s="852"/>
      <c r="H43" s="852"/>
      <c r="I43" s="351">
        <f>SUM(I37:I42)</f>
        <v>11.428571428571429</v>
      </c>
      <c r="J43" s="352"/>
      <c r="K43" s="353">
        <f>SUM(K37:K42)</f>
        <v>9.9285714285714288</v>
      </c>
      <c r="L43" s="861"/>
      <c r="M43" s="863"/>
      <c r="N43" s="350"/>
    </row>
    <row r="44" spans="1:14" ht="19.5" customHeight="1">
      <c r="A44" s="301"/>
      <c r="B44" s="319"/>
      <c r="C44" s="853" t="s">
        <v>403</v>
      </c>
      <c r="D44" s="854"/>
      <c r="E44" s="855"/>
      <c r="F44" s="855"/>
      <c r="G44" s="855"/>
      <c r="H44" s="855"/>
      <c r="I44" s="854"/>
      <c r="J44" s="854"/>
      <c r="K44" s="854"/>
      <c r="L44" s="855"/>
      <c r="M44" s="856"/>
      <c r="N44" s="350"/>
    </row>
    <row r="45" spans="1:14" ht="30" customHeight="1">
      <c r="A45" s="301"/>
      <c r="B45" s="319"/>
      <c r="C45" s="322">
        <v>1</v>
      </c>
      <c r="D45" s="857" t="s">
        <v>404</v>
      </c>
      <c r="E45" s="857"/>
      <c r="F45" s="857"/>
      <c r="G45" s="889" t="s">
        <v>405</v>
      </c>
      <c r="H45" s="323" t="s">
        <v>384</v>
      </c>
      <c r="I45" s="345">
        <v>4</v>
      </c>
      <c r="J45" s="352">
        <v>1</v>
      </c>
      <c r="K45" s="354">
        <f>I45*J45</f>
        <v>4</v>
      </c>
      <c r="L45" s="867" t="s">
        <v>406</v>
      </c>
      <c r="M45" s="868" t="s">
        <v>407</v>
      </c>
      <c r="N45" s="344"/>
    </row>
    <row r="46" spans="1:14" ht="30" customHeight="1">
      <c r="A46" s="301"/>
      <c r="B46" s="319"/>
      <c r="C46" s="322">
        <v>2</v>
      </c>
      <c r="D46" s="858" t="s">
        <v>408</v>
      </c>
      <c r="E46" s="858"/>
      <c r="F46" s="858"/>
      <c r="G46" s="890"/>
      <c r="H46" s="323" t="s">
        <v>384</v>
      </c>
      <c r="I46" s="345">
        <v>0.7142857142857143</v>
      </c>
      <c r="J46" s="352">
        <v>1</v>
      </c>
      <c r="K46" s="354">
        <f>I46*J46</f>
        <v>0.7142857142857143</v>
      </c>
      <c r="L46" s="867"/>
      <c r="M46" s="868"/>
      <c r="N46" s="344"/>
    </row>
    <row r="47" spans="1:14" ht="30" customHeight="1">
      <c r="A47" s="301"/>
      <c r="B47" s="319"/>
      <c r="C47" s="322">
        <v>3</v>
      </c>
      <c r="D47" s="858" t="s">
        <v>409</v>
      </c>
      <c r="E47" s="858"/>
      <c r="F47" s="858"/>
      <c r="G47" s="890"/>
      <c r="H47" s="323" t="s">
        <v>384</v>
      </c>
      <c r="I47" s="345">
        <f>2*9/14</f>
        <v>1.2857142857142858</v>
      </c>
      <c r="J47" s="352">
        <v>1</v>
      </c>
      <c r="K47" s="354">
        <f>I47*J47</f>
        <v>1.2857142857142858</v>
      </c>
      <c r="L47" s="867"/>
      <c r="M47" s="868"/>
      <c r="N47" s="344"/>
    </row>
    <row r="48" spans="1:14" ht="30" customHeight="1">
      <c r="A48" s="301"/>
      <c r="B48" s="319"/>
      <c r="C48" s="322">
        <v>4</v>
      </c>
      <c r="D48" s="858" t="s">
        <v>410</v>
      </c>
      <c r="E48" s="858"/>
      <c r="F48" s="858"/>
      <c r="G48" s="890"/>
      <c r="H48" s="323" t="s">
        <v>384</v>
      </c>
      <c r="I48" s="345">
        <f>13/14*3</f>
        <v>2.7857142857142856</v>
      </c>
      <c r="J48" s="352">
        <v>1</v>
      </c>
      <c r="K48" s="354">
        <f>I48*J48</f>
        <v>2.7857142857142856</v>
      </c>
      <c r="L48" s="867"/>
      <c r="M48" s="868"/>
      <c r="N48" s="344"/>
    </row>
    <row r="49" spans="1:14" ht="30" customHeight="1">
      <c r="A49" s="301"/>
      <c r="B49" s="319"/>
      <c r="C49" s="322">
        <v>6</v>
      </c>
      <c r="D49" s="858" t="s">
        <v>411</v>
      </c>
      <c r="E49" s="858"/>
      <c r="F49" s="858"/>
      <c r="G49" s="890"/>
      <c r="H49" s="323" t="s">
        <v>384</v>
      </c>
      <c r="I49" s="345">
        <v>1.5</v>
      </c>
      <c r="J49" s="352">
        <v>1</v>
      </c>
      <c r="K49" s="354">
        <f>I49*J49</f>
        <v>1.5</v>
      </c>
      <c r="L49" s="867"/>
      <c r="M49" s="868"/>
      <c r="N49" s="344"/>
    </row>
    <row r="50" spans="1:14" ht="19.5" customHeight="1">
      <c r="A50" s="301"/>
      <c r="B50" s="319"/>
      <c r="C50" s="851" t="s">
        <v>391</v>
      </c>
      <c r="D50" s="852"/>
      <c r="E50" s="852"/>
      <c r="F50" s="852"/>
      <c r="G50" s="852"/>
      <c r="H50" s="852"/>
      <c r="I50" s="351">
        <f>SUM(I45:I49)</f>
        <v>10.285714285714285</v>
      </c>
      <c r="J50" s="352"/>
      <c r="K50" s="351">
        <f>SUM(K45:K49)</f>
        <v>10.285714285714285</v>
      </c>
      <c r="L50" s="355"/>
      <c r="M50" s="356"/>
      <c r="N50" s="350"/>
    </row>
    <row r="51" spans="1:14" ht="19.5" customHeight="1">
      <c r="A51" s="301"/>
      <c r="B51" s="319"/>
      <c r="C51" s="864" t="s">
        <v>412</v>
      </c>
      <c r="D51" s="864"/>
      <c r="E51" s="864"/>
      <c r="F51" s="864"/>
      <c r="G51" s="864"/>
      <c r="H51" s="864"/>
      <c r="I51" s="864"/>
      <c r="J51" s="864"/>
      <c r="K51" s="864"/>
      <c r="L51" s="864"/>
      <c r="M51" s="865"/>
      <c r="N51" s="350"/>
    </row>
    <row r="52" spans="1:14" ht="30" customHeight="1">
      <c r="A52" s="301"/>
      <c r="B52" s="315"/>
      <c r="C52" s="325">
        <v>1</v>
      </c>
      <c r="D52" s="857" t="s">
        <v>413</v>
      </c>
      <c r="E52" s="857"/>
      <c r="F52" s="857"/>
      <c r="G52" s="889" t="s">
        <v>414</v>
      </c>
      <c r="H52" s="326" t="s">
        <v>384</v>
      </c>
      <c r="I52" s="345">
        <f>4*0.5</f>
        <v>2</v>
      </c>
      <c r="J52" s="352">
        <v>1</v>
      </c>
      <c r="K52" s="351">
        <f t="shared" ref="K52:K57" si="2">I52*J52</f>
        <v>2</v>
      </c>
      <c r="L52" s="870" t="s">
        <v>415</v>
      </c>
      <c r="M52" s="872" t="s">
        <v>416</v>
      </c>
      <c r="N52" s="350"/>
    </row>
    <row r="53" spans="1:14" ht="30" customHeight="1">
      <c r="A53" s="301"/>
      <c r="B53" s="315"/>
      <c r="C53" s="325">
        <v>2</v>
      </c>
      <c r="D53" s="858" t="s">
        <v>417</v>
      </c>
      <c r="E53" s="858"/>
      <c r="F53" s="858"/>
      <c r="G53" s="890"/>
      <c r="H53" s="326" t="s">
        <v>384</v>
      </c>
      <c r="I53" s="345">
        <v>3</v>
      </c>
      <c r="J53" s="352">
        <v>1</v>
      </c>
      <c r="K53" s="351">
        <f t="shared" si="2"/>
        <v>3</v>
      </c>
      <c r="L53" s="870"/>
      <c r="M53" s="872"/>
      <c r="N53" s="350"/>
    </row>
    <row r="54" spans="1:14" ht="30" customHeight="1">
      <c r="A54" s="301"/>
      <c r="B54" s="319"/>
      <c r="C54" s="325">
        <v>3</v>
      </c>
      <c r="D54" s="840" t="s">
        <v>399</v>
      </c>
      <c r="E54" s="834"/>
      <c r="F54" s="834"/>
      <c r="G54" s="890"/>
      <c r="H54" s="318" t="s">
        <v>395</v>
      </c>
      <c r="I54" s="345">
        <f>2*6/14</f>
        <v>0.8571428571428571</v>
      </c>
      <c r="J54" s="352">
        <v>1</v>
      </c>
      <c r="K54" s="351">
        <f t="shared" si="2"/>
        <v>0.8571428571428571</v>
      </c>
      <c r="L54" s="870"/>
      <c r="M54" s="872"/>
      <c r="N54" s="350"/>
    </row>
    <row r="55" spans="1:14" ht="30" customHeight="1">
      <c r="A55" s="301"/>
      <c r="B55" s="319"/>
      <c r="C55" s="325">
        <v>4</v>
      </c>
      <c r="D55" s="840" t="s">
        <v>418</v>
      </c>
      <c r="E55" s="866"/>
      <c r="F55" s="866"/>
      <c r="G55" s="890"/>
      <c r="H55" s="318" t="s">
        <v>395</v>
      </c>
      <c r="I55" s="345">
        <f>2*4/14</f>
        <v>0.5714285714285714</v>
      </c>
      <c r="J55" s="352">
        <v>1</v>
      </c>
      <c r="K55" s="351">
        <f t="shared" si="2"/>
        <v>0.5714285714285714</v>
      </c>
      <c r="L55" s="870"/>
      <c r="M55" s="872"/>
      <c r="N55" s="350"/>
    </row>
    <row r="56" spans="1:14" ht="30" customHeight="1">
      <c r="A56" s="301"/>
      <c r="B56" s="319"/>
      <c r="C56" s="325">
        <v>5</v>
      </c>
      <c r="D56" s="869" t="s">
        <v>419</v>
      </c>
      <c r="E56" s="834"/>
      <c r="F56" s="834"/>
      <c r="G56" s="890"/>
      <c r="H56" s="318" t="s">
        <v>395</v>
      </c>
      <c r="I56" s="345">
        <f>2*4/14</f>
        <v>0.5714285714285714</v>
      </c>
      <c r="J56" s="352">
        <v>1</v>
      </c>
      <c r="K56" s="351">
        <f t="shared" si="2"/>
        <v>0.5714285714285714</v>
      </c>
      <c r="L56" s="870"/>
      <c r="M56" s="872"/>
      <c r="N56" s="350"/>
    </row>
    <row r="57" spans="1:14" ht="30" customHeight="1">
      <c r="A57" s="301"/>
      <c r="B57" s="319"/>
      <c r="C57" s="325">
        <v>6</v>
      </c>
      <c r="D57" s="858" t="s">
        <v>420</v>
      </c>
      <c r="E57" s="858"/>
      <c r="F57" s="858"/>
      <c r="G57" s="324"/>
      <c r="H57" s="318" t="s">
        <v>395</v>
      </c>
      <c r="I57" s="345">
        <v>3</v>
      </c>
      <c r="J57" s="352">
        <v>1</v>
      </c>
      <c r="K57" s="351">
        <f t="shared" si="2"/>
        <v>3</v>
      </c>
      <c r="L57" s="357"/>
      <c r="M57" s="358"/>
      <c r="N57" s="350"/>
    </row>
    <row r="58" spans="1:14" ht="19.5" customHeight="1">
      <c r="A58" s="301"/>
      <c r="B58" s="319"/>
      <c r="C58" s="851" t="s">
        <v>391</v>
      </c>
      <c r="D58" s="852"/>
      <c r="E58" s="852"/>
      <c r="F58" s="852"/>
      <c r="G58" s="852"/>
      <c r="H58" s="852"/>
      <c r="I58" s="351">
        <f>SUM(I52:I57)</f>
        <v>10</v>
      </c>
      <c r="J58" s="352"/>
      <c r="K58" s="351">
        <f>SUM(K52:K57)</f>
        <v>10</v>
      </c>
      <c r="L58" s="355"/>
      <c r="M58" s="356"/>
      <c r="N58" s="350"/>
    </row>
    <row r="59" spans="1:14" ht="19.5" customHeight="1">
      <c r="A59" s="301"/>
      <c r="B59" s="319"/>
      <c r="C59" s="864" t="s">
        <v>421</v>
      </c>
      <c r="D59" s="864"/>
      <c r="E59" s="864"/>
      <c r="F59" s="864"/>
      <c r="G59" s="864"/>
      <c r="H59" s="864"/>
      <c r="I59" s="864"/>
      <c r="J59" s="864"/>
      <c r="K59" s="864"/>
      <c r="L59" s="864"/>
      <c r="M59" s="865"/>
      <c r="N59" s="350"/>
    </row>
    <row r="60" spans="1:14" ht="30" customHeight="1">
      <c r="A60" s="301"/>
      <c r="B60" s="315"/>
      <c r="C60" s="327">
        <v>1</v>
      </c>
      <c r="D60" s="857" t="s">
        <v>422</v>
      </c>
      <c r="E60" s="857"/>
      <c r="F60" s="857"/>
      <c r="G60" s="890" t="s">
        <v>423</v>
      </c>
      <c r="H60" s="326" t="s">
        <v>384</v>
      </c>
      <c r="I60" s="345">
        <v>2</v>
      </c>
      <c r="J60" s="352">
        <v>1</v>
      </c>
      <c r="K60" s="359">
        <f t="shared" ref="K60:K65" si="3">I60*J60</f>
        <v>2</v>
      </c>
      <c r="L60" s="871" t="s">
        <v>424</v>
      </c>
      <c r="M60" s="873" t="s">
        <v>425</v>
      </c>
      <c r="N60" s="344"/>
    </row>
    <row r="61" spans="1:14" ht="30" customHeight="1">
      <c r="A61" s="301"/>
      <c r="B61" s="315"/>
      <c r="C61" s="327">
        <v>2</v>
      </c>
      <c r="D61" s="858" t="s">
        <v>426</v>
      </c>
      <c r="E61" s="858"/>
      <c r="F61" s="858"/>
      <c r="G61" s="890"/>
      <c r="H61" s="326" t="s">
        <v>384</v>
      </c>
      <c r="I61" s="345">
        <v>1</v>
      </c>
      <c r="J61" s="352">
        <v>1</v>
      </c>
      <c r="K61" s="359">
        <f t="shared" si="3"/>
        <v>1</v>
      </c>
      <c r="L61" s="871"/>
      <c r="M61" s="874"/>
      <c r="N61" s="344"/>
    </row>
    <row r="62" spans="1:14" ht="30" customHeight="1">
      <c r="A62" s="301"/>
      <c r="B62" s="315"/>
      <c r="C62" s="327">
        <v>3</v>
      </c>
      <c r="D62" s="858" t="s">
        <v>427</v>
      </c>
      <c r="E62" s="858"/>
      <c r="F62" s="858"/>
      <c r="G62" s="890"/>
      <c r="H62" s="326" t="s">
        <v>384</v>
      </c>
      <c r="I62" s="345">
        <v>3</v>
      </c>
      <c r="J62" s="352">
        <v>1</v>
      </c>
      <c r="K62" s="359">
        <f t="shared" si="3"/>
        <v>3</v>
      </c>
      <c r="L62" s="871"/>
      <c r="M62" s="874"/>
      <c r="N62" s="344"/>
    </row>
    <row r="63" spans="1:14" ht="30" customHeight="1">
      <c r="A63" s="301"/>
      <c r="B63" s="315"/>
      <c r="C63" s="327">
        <v>4</v>
      </c>
      <c r="D63" s="858" t="s">
        <v>428</v>
      </c>
      <c r="E63" s="858"/>
      <c r="F63" s="858"/>
      <c r="G63" s="890"/>
      <c r="H63" s="326" t="s">
        <v>384</v>
      </c>
      <c r="I63" s="345">
        <v>2</v>
      </c>
      <c r="J63" s="352">
        <v>1</v>
      </c>
      <c r="K63" s="359">
        <f t="shared" si="3"/>
        <v>2</v>
      </c>
      <c r="L63" s="871"/>
      <c r="M63" s="874"/>
      <c r="N63" s="344"/>
    </row>
    <row r="64" spans="1:14" ht="30" customHeight="1">
      <c r="A64" s="301"/>
      <c r="B64" s="315"/>
      <c r="C64" s="327">
        <v>5</v>
      </c>
      <c r="D64" s="858" t="s">
        <v>411</v>
      </c>
      <c r="E64" s="858"/>
      <c r="F64" s="858"/>
      <c r="G64" s="890"/>
      <c r="H64" s="326" t="s">
        <v>384</v>
      </c>
      <c r="I64" s="345">
        <v>1</v>
      </c>
      <c r="J64" s="352">
        <v>1</v>
      </c>
      <c r="K64" s="359">
        <f t="shared" si="3"/>
        <v>1</v>
      </c>
      <c r="L64" s="871"/>
      <c r="M64" s="874"/>
      <c r="N64" s="344"/>
    </row>
    <row r="65" spans="1:14" ht="30" customHeight="1">
      <c r="A65" s="301"/>
      <c r="B65" s="319"/>
      <c r="C65" s="327">
        <v>6</v>
      </c>
      <c r="D65" s="858" t="s">
        <v>429</v>
      </c>
      <c r="E65" s="858"/>
      <c r="F65" s="858"/>
      <c r="G65" s="324"/>
      <c r="H65" s="326" t="s">
        <v>384</v>
      </c>
      <c r="I65" s="345">
        <v>3</v>
      </c>
      <c r="J65" s="352">
        <v>1</v>
      </c>
      <c r="K65" s="359">
        <f t="shared" si="3"/>
        <v>3</v>
      </c>
      <c r="L65" s="357"/>
      <c r="M65" s="376"/>
      <c r="N65" s="350"/>
    </row>
    <row r="66" spans="1:14" ht="19.5" customHeight="1">
      <c r="A66" s="301"/>
      <c r="B66" s="319"/>
      <c r="C66" s="851" t="s">
        <v>391</v>
      </c>
      <c r="D66" s="852"/>
      <c r="E66" s="852"/>
      <c r="F66" s="852"/>
      <c r="G66" s="852"/>
      <c r="H66" s="852"/>
      <c r="I66" s="351">
        <f>SUM(I60:I65)</f>
        <v>12</v>
      </c>
      <c r="J66" s="352"/>
      <c r="K66" s="351">
        <f>SUM(K60:K65)</f>
        <v>12</v>
      </c>
      <c r="L66" s="355"/>
      <c r="M66" s="356"/>
      <c r="N66" s="350"/>
    </row>
    <row r="67" spans="1:14" ht="19.5" customHeight="1">
      <c r="A67" s="301"/>
      <c r="B67" s="319"/>
      <c r="C67" s="875" t="s">
        <v>430</v>
      </c>
      <c r="D67" s="875"/>
      <c r="E67" s="875"/>
      <c r="F67" s="875"/>
      <c r="G67" s="875"/>
      <c r="H67" s="875"/>
      <c r="I67" s="875"/>
      <c r="J67" s="875"/>
      <c r="K67" s="875"/>
      <c r="L67" s="875"/>
      <c r="M67" s="876"/>
      <c r="N67" s="350"/>
    </row>
    <row r="68" spans="1:14" ht="30" customHeight="1">
      <c r="A68" s="301"/>
      <c r="B68" s="315"/>
      <c r="C68" s="327">
        <v>1</v>
      </c>
      <c r="D68" s="877" t="s">
        <v>431</v>
      </c>
      <c r="E68" s="877"/>
      <c r="F68" s="877"/>
      <c r="G68" s="889" t="s">
        <v>432</v>
      </c>
      <c r="H68" s="326" t="s">
        <v>384</v>
      </c>
      <c r="I68" s="345">
        <v>4</v>
      </c>
      <c r="J68" s="352">
        <v>1</v>
      </c>
      <c r="K68" s="359">
        <f>I68*J68</f>
        <v>4</v>
      </c>
      <c r="L68" s="871" t="s">
        <v>433</v>
      </c>
      <c r="M68" s="880" t="s">
        <v>434</v>
      </c>
      <c r="N68" s="344"/>
    </row>
    <row r="69" spans="1:14" ht="30" customHeight="1">
      <c r="A69" s="301"/>
      <c r="B69" s="315"/>
      <c r="C69" s="360">
        <v>2</v>
      </c>
      <c r="D69" s="878" t="s">
        <v>435</v>
      </c>
      <c r="E69" s="878"/>
      <c r="F69" s="878"/>
      <c r="G69" s="890"/>
      <c r="H69" s="326" t="s">
        <v>384</v>
      </c>
      <c r="I69" s="377">
        <v>2</v>
      </c>
      <c r="J69" s="352">
        <v>1</v>
      </c>
      <c r="K69" s="359">
        <f>I69*J69</f>
        <v>2</v>
      </c>
      <c r="L69" s="871"/>
      <c r="M69" s="874"/>
      <c r="N69" s="344"/>
    </row>
    <row r="70" spans="1:14" ht="30" customHeight="1">
      <c r="A70" s="301"/>
      <c r="B70" s="319"/>
      <c r="C70" s="360">
        <v>3</v>
      </c>
      <c r="D70" s="879" t="s">
        <v>402</v>
      </c>
      <c r="E70" s="878"/>
      <c r="F70" s="878"/>
      <c r="G70" s="890"/>
      <c r="H70" s="326" t="s">
        <v>384</v>
      </c>
      <c r="I70" s="377">
        <v>3</v>
      </c>
      <c r="J70" s="352">
        <v>1</v>
      </c>
      <c r="K70" s="359">
        <f>I70*J70</f>
        <v>3</v>
      </c>
      <c r="L70" s="357"/>
      <c r="M70" s="376"/>
      <c r="N70" s="350"/>
    </row>
    <row r="71" spans="1:14" ht="19.5" customHeight="1">
      <c r="A71" s="301"/>
      <c r="B71" s="319"/>
      <c r="C71" s="851" t="s">
        <v>391</v>
      </c>
      <c r="D71" s="852"/>
      <c r="E71" s="852"/>
      <c r="F71" s="852"/>
      <c r="G71" s="852"/>
      <c r="H71" s="852"/>
      <c r="I71" s="351">
        <f>SUM(I68:I70)</f>
        <v>9</v>
      </c>
      <c r="J71" s="352"/>
      <c r="K71" s="351">
        <f>SUM(K68:K70)</f>
        <v>9</v>
      </c>
      <c r="L71" s="355"/>
      <c r="M71" s="356"/>
      <c r="N71" s="350"/>
    </row>
    <row r="72" spans="1:14" ht="19.5" customHeight="1">
      <c r="A72" s="301"/>
      <c r="B72" s="319"/>
      <c r="C72" s="864" t="s">
        <v>436</v>
      </c>
      <c r="D72" s="864"/>
      <c r="E72" s="864"/>
      <c r="F72" s="864"/>
      <c r="G72" s="864"/>
      <c r="H72" s="864"/>
      <c r="I72" s="864"/>
      <c r="J72" s="864"/>
      <c r="K72" s="864"/>
      <c r="L72" s="864"/>
      <c r="M72" s="865"/>
      <c r="N72" s="350"/>
    </row>
    <row r="73" spans="1:14" ht="30" customHeight="1">
      <c r="A73" s="301"/>
      <c r="B73" s="315"/>
      <c r="C73" s="325">
        <v>1</v>
      </c>
      <c r="D73" s="857" t="s">
        <v>428</v>
      </c>
      <c r="E73" s="857"/>
      <c r="F73" s="857"/>
      <c r="G73" s="933" t="s">
        <v>437</v>
      </c>
      <c r="H73" s="326" t="s">
        <v>384</v>
      </c>
      <c r="I73" s="345">
        <v>2</v>
      </c>
      <c r="J73" s="352">
        <v>1</v>
      </c>
      <c r="K73" s="359">
        <f t="shared" ref="K73:K78" si="4">I73*J73</f>
        <v>2</v>
      </c>
      <c r="L73" s="871" t="s">
        <v>438</v>
      </c>
      <c r="M73" s="880" t="s">
        <v>439</v>
      </c>
      <c r="N73" s="344"/>
    </row>
    <row r="74" spans="1:14" ht="30" customHeight="1">
      <c r="A74" s="301"/>
      <c r="B74" s="315"/>
      <c r="C74" s="325">
        <v>2</v>
      </c>
      <c r="D74" s="858" t="s">
        <v>440</v>
      </c>
      <c r="E74" s="858"/>
      <c r="F74" s="858"/>
      <c r="G74" s="933"/>
      <c r="H74" s="326" t="s">
        <v>384</v>
      </c>
      <c r="I74" s="345">
        <v>3</v>
      </c>
      <c r="J74" s="352">
        <v>1</v>
      </c>
      <c r="K74" s="359">
        <f t="shared" si="4"/>
        <v>3</v>
      </c>
      <c r="L74" s="871"/>
      <c r="M74" s="874"/>
      <c r="N74" s="344"/>
    </row>
    <row r="75" spans="1:14" ht="30" customHeight="1">
      <c r="A75" s="301"/>
      <c r="B75" s="315"/>
      <c r="C75" s="325">
        <v>3</v>
      </c>
      <c r="D75" s="858" t="s">
        <v>422</v>
      </c>
      <c r="E75" s="858"/>
      <c r="F75" s="858"/>
      <c r="G75" s="933"/>
      <c r="H75" s="326" t="s">
        <v>384</v>
      </c>
      <c r="I75" s="345">
        <v>2</v>
      </c>
      <c r="J75" s="352">
        <v>1</v>
      </c>
      <c r="K75" s="359">
        <f t="shared" si="4"/>
        <v>2</v>
      </c>
      <c r="L75" s="871"/>
      <c r="M75" s="874"/>
      <c r="N75" s="344"/>
    </row>
    <row r="76" spans="1:14" ht="30" customHeight="1">
      <c r="A76" s="301"/>
      <c r="B76" s="315"/>
      <c r="C76" s="325">
        <v>4</v>
      </c>
      <c r="D76" s="858" t="s">
        <v>441</v>
      </c>
      <c r="E76" s="858"/>
      <c r="F76" s="858"/>
      <c r="G76" s="933"/>
      <c r="H76" s="326" t="s">
        <v>384</v>
      </c>
      <c r="I76" s="345">
        <v>1.5</v>
      </c>
      <c r="J76" s="352">
        <v>1</v>
      </c>
      <c r="K76" s="359">
        <f t="shared" si="4"/>
        <v>1.5</v>
      </c>
      <c r="L76" s="871"/>
      <c r="M76" s="874"/>
      <c r="N76" s="344"/>
    </row>
    <row r="77" spans="1:14" ht="30" customHeight="1">
      <c r="A77" s="301"/>
      <c r="B77" s="315"/>
      <c r="C77" s="325">
        <v>5</v>
      </c>
      <c r="D77" s="858" t="s">
        <v>442</v>
      </c>
      <c r="E77" s="858"/>
      <c r="F77" s="858"/>
      <c r="G77" s="933"/>
      <c r="H77" s="326" t="s">
        <v>384</v>
      </c>
      <c r="I77" s="345">
        <v>0.28000000000000003</v>
      </c>
      <c r="J77" s="352">
        <v>1</v>
      </c>
      <c r="K77" s="359">
        <f t="shared" si="4"/>
        <v>0.28000000000000003</v>
      </c>
      <c r="L77" s="871"/>
      <c r="M77" s="874"/>
      <c r="N77" s="344"/>
    </row>
    <row r="78" spans="1:14" ht="30" customHeight="1">
      <c r="A78" s="301"/>
      <c r="B78" s="315"/>
      <c r="C78" s="325">
        <v>6</v>
      </c>
      <c r="D78" s="858" t="s">
        <v>443</v>
      </c>
      <c r="E78" s="858"/>
      <c r="F78" s="858"/>
      <c r="G78" s="933"/>
      <c r="H78" s="326" t="s">
        <v>384</v>
      </c>
      <c r="I78" s="345">
        <v>3</v>
      </c>
      <c r="J78" s="352">
        <v>1</v>
      </c>
      <c r="K78" s="359">
        <f t="shared" si="4"/>
        <v>3</v>
      </c>
      <c r="L78" s="871"/>
      <c r="M78" s="874"/>
      <c r="N78" s="344"/>
    </row>
    <row r="79" spans="1:14" ht="19.5" customHeight="1">
      <c r="A79" s="301"/>
      <c r="B79" s="319"/>
      <c r="C79" s="851" t="s">
        <v>391</v>
      </c>
      <c r="D79" s="852"/>
      <c r="E79" s="852"/>
      <c r="F79" s="852"/>
      <c r="G79" s="852"/>
      <c r="H79" s="852"/>
      <c r="I79" s="351">
        <f>SUM(I73:I78)</f>
        <v>11.78</v>
      </c>
      <c r="J79" s="352"/>
      <c r="K79" s="351">
        <f>SUM(K73:K78)</f>
        <v>11.78</v>
      </c>
      <c r="L79" s="355"/>
      <c r="M79" s="356"/>
      <c r="N79" s="350"/>
    </row>
    <row r="80" spans="1:14" ht="19.5" customHeight="1">
      <c r="A80" s="301"/>
      <c r="B80" s="319"/>
      <c r="C80" s="881" t="s">
        <v>444</v>
      </c>
      <c r="D80" s="882"/>
      <c r="E80" s="882"/>
      <c r="F80" s="882"/>
      <c r="G80" s="882"/>
      <c r="H80" s="882"/>
      <c r="I80" s="882"/>
      <c r="J80" s="882"/>
      <c r="K80" s="882"/>
      <c r="L80" s="882"/>
      <c r="M80" s="883"/>
      <c r="N80" s="350"/>
    </row>
    <row r="81" spans="1:14" ht="30" customHeight="1">
      <c r="A81" s="301"/>
      <c r="B81" s="315"/>
      <c r="C81" s="325">
        <v>1</v>
      </c>
      <c r="D81" s="857" t="s">
        <v>445</v>
      </c>
      <c r="E81" s="857"/>
      <c r="F81" s="857"/>
      <c r="G81" s="933" t="s">
        <v>446</v>
      </c>
      <c r="H81" s="326" t="s">
        <v>384</v>
      </c>
      <c r="I81" s="345">
        <v>2</v>
      </c>
      <c r="J81" s="352">
        <v>1</v>
      </c>
      <c r="K81" s="351">
        <f>I81*J81</f>
        <v>2</v>
      </c>
      <c r="L81" s="871" t="s">
        <v>447</v>
      </c>
      <c r="M81" s="873" t="s">
        <v>448</v>
      </c>
      <c r="N81" s="344"/>
    </row>
    <row r="82" spans="1:14" ht="30" customHeight="1">
      <c r="A82" s="301"/>
      <c r="B82" s="315"/>
      <c r="C82" s="325">
        <v>2</v>
      </c>
      <c r="D82" s="884" t="s">
        <v>449</v>
      </c>
      <c r="E82" s="884"/>
      <c r="F82" s="884"/>
      <c r="G82" s="933"/>
      <c r="H82" s="326" t="s">
        <v>384</v>
      </c>
      <c r="I82" s="345">
        <v>4</v>
      </c>
      <c r="J82" s="352">
        <v>1</v>
      </c>
      <c r="K82" s="351">
        <f>I82*J82</f>
        <v>4</v>
      </c>
      <c r="L82" s="871"/>
      <c r="M82" s="874"/>
      <c r="N82" s="344"/>
    </row>
    <row r="83" spans="1:14" ht="30" customHeight="1">
      <c r="A83" s="301"/>
      <c r="B83" s="315"/>
      <c r="C83" s="325">
        <v>3</v>
      </c>
      <c r="D83" s="858" t="s">
        <v>417</v>
      </c>
      <c r="E83" s="858"/>
      <c r="F83" s="858"/>
      <c r="G83" s="933"/>
      <c r="H83" s="326" t="s">
        <v>384</v>
      </c>
      <c r="I83" s="345">
        <v>2.79</v>
      </c>
      <c r="J83" s="352">
        <v>1</v>
      </c>
      <c r="K83" s="351">
        <f>I83*J83</f>
        <v>2.79</v>
      </c>
      <c r="L83" s="871"/>
      <c r="M83" s="874"/>
      <c r="N83" s="344"/>
    </row>
    <row r="84" spans="1:14" ht="30" customHeight="1">
      <c r="A84" s="301"/>
      <c r="B84" s="315"/>
      <c r="C84" s="325">
        <v>4</v>
      </c>
      <c r="D84" s="858" t="s">
        <v>450</v>
      </c>
      <c r="E84" s="858"/>
      <c r="F84" s="858"/>
      <c r="G84" s="933"/>
      <c r="H84" s="326" t="s">
        <v>384</v>
      </c>
      <c r="I84" s="345">
        <v>1.5</v>
      </c>
      <c r="J84" s="352">
        <v>1</v>
      </c>
      <c r="K84" s="351">
        <f>I84*J84</f>
        <v>1.5</v>
      </c>
      <c r="L84" s="871"/>
      <c r="M84" s="874"/>
      <c r="N84" s="344"/>
    </row>
    <row r="85" spans="1:14" ht="19.5" customHeight="1">
      <c r="A85" s="301"/>
      <c r="B85" s="315"/>
      <c r="C85" s="851" t="s">
        <v>391</v>
      </c>
      <c r="D85" s="852"/>
      <c r="E85" s="852"/>
      <c r="F85" s="852"/>
      <c r="G85" s="852"/>
      <c r="H85" s="852"/>
      <c r="I85" s="351">
        <f>SUM(I81:I84)</f>
        <v>10.29</v>
      </c>
      <c r="J85" s="352"/>
      <c r="K85" s="351">
        <f>SUM(K81:K84)</f>
        <v>10.29</v>
      </c>
      <c r="L85" s="355"/>
      <c r="M85" s="356"/>
      <c r="N85" s="350"/>
    </row>
    <row r="86" spans="1:14" s="672" customFormat="1" ht="19.5" customHeight="1">
      <c r="A86" s="301"/>
      <c r="B86" s="319"/>
      <c r="C86" s="864" t="s">
        <v>451</v>
      </c>
      <c r="D86" s="864"/>
      <c r="E86" s="864"/>
      <c r="F86" s="864"/>
      <c r="G86" s="864"/>
      <c r="H86" s="864"/>
      <c r="I86" s="864"/>
      <c r="J86" s="864"/>
      <c r="K86" s="864"/>
      <c r="L86" s="864"/>
      <c r="M86" s="865"/>
      <c r="N86" s="350"/>
    </row>
    <row r="87" spans="1:14" s="672" customFormat="1" ht="19.5" customHeight="1">
      <c r="A87" s="301"/>
      <c r="B87" s="319"/>
      <c r="C87" s="327">
        <v>1</v>
      </c>
      <c r="D87" s="857" t="s">
        <v>452</v>
      </c>
      <c r="E87" s="857"/>
      <c r="F87" s="857"/>
      <c r="G87" s="889" t="s">
        <v>453</v>
      </c>
      <c r="H87" s="658" t="s">
        <v>384</v>
      </c>
      <c r="I87" s="352">
        <v>1.43</v>
      </c>
      <c r="J87" s="352">
        <v>1</v>
      </c>
      <c r="K87" s="352">
        <f t="shared" ref="K87:K93" si="5">I87*J87</f>
        <v>1.43</v>
      </c>
      <c r="L87" s="891" t="s">
        <v>454</v>
      </c>
      <c r="M87" s="892" t="s">
        <v>455</v>
      </c>
      <c r="N87" s="350"/>
    </row>
    <row r="88" spans="1:14" s="672" customFormat="1" ht="31.5" customHeight="1">
      <c r="A88" s="301"/>
      <c r="B88" s="319"/>
      <c r="C88" s="325">
        <v>2</v>
      </c>
      <c r="D88" s="857" t="s">
        <v>440</v>
      </c>
      <c r="E88" s="857"/>
      <c r="F88" s="857"/>
      <c r="G88" s="890"/>
      <c r="H88" s="658" t="s">
        <v>384</v>
      </c>
      <c r="I88" s="352">
        <v>3</v>
      </c>
      <c r="J88" s="352">
        <v>1</v>
      </c>
      <c r="K88" s="352">
        <f t="shared" si="5"/>
        <v>3</v>
      </c>
      <c r="L88" s="870"/>
      <c r="M88" s="893"/>
      <c r="N88" s="350"/>
    </row>
    <row r="89" spans="1:14" s="672" customFormat="1" ht="27.65" customHeight="1">
      <c r="A89" s="301"/>
      <c r="B89" s="319"/>
      <c r="C89" s="325">
        <v>3</v>
      </c>
      <c r="D89" s="857" t="s">
        <v>456</v>
      </c>
      <c r="E89" s="857"/>
      <c r="F89" s="857"/>
      <c r="G89" s="890"/>
      <c r="H89" s="658" t="s">
        <v>384</v>
      </c>
      <c r="I89" s="352">
        <v>1.43</v>
      </c>
      <c r="J89" s="352">
        <v>1</v>
      </c>
      <c r="K89" s="352">
        <f t="shared" si="5"/>
        <v>1.43</v>
      </c>
      <c r="L89" s="870"/>
      <c r="M89" s="893"/>
      <c r="N89" s="350"/>
    </row>
    <row r="90" spans="1:14" s="672" customFormat="1" ht="30" customHeight="1">
      <c r="A90" s="301"/>
      <c r="B90" s="319"/>
      <c r="C90" s="325">
        <v>4</v>
      </c>
      <c r="D90" s="894" t="s">
        <v>457</v>
      </c>
      <c r="E90" s="894"/>
      <c r="F90" s="894"/>
      <c r="G90" s="890"/>
      <c r="H90" s="658" t="s">
        <v>384</v>
      </c>
      <c r="I90" s="352">
        <v>1.5</v>
      </c>
      <c r="J90" s="352">
        <v>1</v>
      </c>
      <c r="K90" s="352">
        <f t="shared" si="5"/>
        <v>1.5</v>
      </c>
      <c r="L90" s="870"/>
      <c r="M90" s="893"/>
      <c r="N90" s="350"/>
    </row>
    <row r="91" spans="1:14" s="672" customFormat="1" ht="37" customHeight="1">
      <c r="A91" s="301"/>
      <c r="B91" s="319"/>
      <c r="C91" s="325">
        <v>5</v>
      </c>
      <c r="D91" s="895" t="s">
        <v>441</v>
      </c>
      <c r="E91" s="895"/>
      <c r="F91" s="895"/>
      <c r="G91" s="890"/>
      <c r="H91" s="658" t="s">
        <v>384</v>
      </c>
      <c r="I91" s="352">
        <v>1.5</v>
      </c>
      <c r="J91" s="352">
        <v>1</v>
      </c>
      <c r="K91" s="352">
        <f t="shared" si="5"/>
        <v>1.5</v>
      </c>
      <c r="L91" s="870"/>
      <c r="M91" s="893"/>
      <c r="N91" s="350"/>
    </row>
    <row r="92" spans="1:14" s="672" customFormat="1" ht="68.150000000000006" customHeight="1">
      <c r="A92" s="301"/>
      <c r="B92" s="319"/>
      <c r="C92" s="325">
        <v>6</v>
      </c>
      <c r="D92" s="899" t="s">
        <v>1520</v>
      </c>
      <c r="E92" s="895"/>
      <c r="F92" s="895"/>
      <c r="G92" s="667"/>
      <c r="H92" s="658" t="s">
        <v>384</v>
      </c>
      <c r="I92" s="352">
        <v>1.5</v>
      </c>
      <c r="J92" s="352">
        <v>1</v>
      </c>
      <c r="K92" s="352">
        <f t="shared" si="5"/>
        <v>1.5</v>
      </c>
      <c r="L92" s="887" t="s">
        <v>1519</v>
      </c>
      <c r="M92" s="950" t="s">
        <v>1518</v>
      </c>
      <c r="N92" s="350"/>
    </row>
    <row r="93" spans="1:14" s="672" customFormat="1" ht="68.150000000000006" customHeight="1">
      <c r="A93" s="301"/>
      <c r="B93" s="319"/>
      <c r="C93" s="325">
        <v>7</v>
      </c>
      <c r="D93" s="899" t="s">
        <v>1521</v>
      </c>
      <c r="E93" s="895"/>
      <c r="F93" s="895"/>
      <c r="G93" s="667"/>
      <c r="H93" s="658" t="s">
        <v>384</v>
      </c>
      <c r="I93" s="352">
        <v>1.5</v>
      </c>
      <c r="J93" s="352">
        <v>1</v>
      </c>
      <c r="K93" s="352">
        <f t="shared" si="5"/>
        <v>1.5</v>
      </c>
      <c r="L93" s="949"/>
      <c r="M93" s="951"/>
      <c r="N93" s="350"/>
    </row>
    <row r="94" spans="1:14" s="672" customFormat="1" ht="19.5" customHeight="1">
      <c r="A94" s="301"/>
      <c r="B94" s="319"/>
      <c r="C94" s="851" t="s">
        <v>391</v>
      </c>
      <c r="D94" s="852"/>
      <c r="E94" s="852"/>
      <c r="F94" s="852"/>
      <c r="G94" s="852"/>
      <c r="H94" s="852"/>
      <c r="I94" s="351">
        <f>SUM(I87:I91)</f>
        <v>8.86</v>
      </c>
      <c r="J94" s="352"/>
      <c r="K94" s="351">
        <f>SUM(K87:K93)</f>
        <v>11.86</v>
      </c>
      <c r="L94" s="355"/>
      <c r="M94" s="356"/>
      <c r="N94" s="350"/>
    </row>
    <row r="95" spans="1:14" ht="19.5" customHeight="1">
      <c r="A95" s="301"/>
      <c r="B95" s="319"/>
      <c r="C95" s="885" t="s">
        <v>1511</v>
      </c>
      <c r="D95" s="864"/>
      <c r="E95" s="864"/>
      <c r="F95" s="864"/>
      <c r="G95" s="864"/>
      <c r="H95" s="864"/>
      <c r="I95" s="864"/>
      <c r="J95" s="864"/>
      <c r="K95" s="864"/>
      <c r="L95" s="864"/>
      <c r="M95" s="865"/>
      <c r="N95" s="350"/>
    </row>
    <row r="96" spans="1:14" ht="30" customHeight="1">
      <c r="A96" s="301"/>
      <c r="B96" s="315"/>
      <c r="C96" s="327">
        <v>1</v>
      </c>
      <c r="D96" s="886" t="s">
        <v>1515</v>
      </c>
      <c r="E96" s="857"/>
      <c r="F96" s="857"/>
      <c r="G96" s="889" t="s">
        <v>453</v>
      </c>
      <c r="H96" s="326" t="s">
        <v>384</v>
      </c>
      <c r="I96" s="352">
        <v>3.86</v>
      </c>
      <c r="J96" s="352">
        <v>1</v>
      </c>
      <c r="K96" s="352">
        <f>I96*J96</f>
        <v>3.86</v>
      </c>
      <c r="L96" s="887" t="s">
        <v>1513</v>
      </c>
      <c r="M96" s="896" t="s">
        <v>1512</v>
      </c>
      <c r="N96" s="350"/>
    </row>
    <row r="97" spans="1:14" ht="30" customHeight="1">
      <c r="A97" s="301"/>
      <c r="B97" s="315"/>
      <c r="C97" s="325">
        <v>2</v>
      </c>
      <c r="D97" s="886" t="s">
        <v>1514</v>
      </c>
      <c r="E97" s="857"/>
      <c r="F97" s="857"/>
      <c r="G97" s="890"/>
      <c r="H97" s="326" t="s">
        <v>384</v>
      </c>
      <c r="I97" s="352">
        <v>3</v>
      </c>
      <c r="J97" s="352">
        <v>1</v>
      </c>
      <c r="K97" s="352">
        <f>I97*J97</f>
        <v>3</v>
      </c>
      <c r="L97" s="888"/>
      <c r="M97" s="897"/>
      <c r="N97" s="350"/>
    </row>
    <row r="98" spans="1:14" ht="30" customHeight="1">
      <c r="A98" s="301"/>
      <c r="B98" s="315"/>
      <c r="C98" s="325">
        <v>3</v>
      </c>
      <c r="D98" s="886" t="s">
        <v>1516</v>
      </c>
      <c r="E98" s="857"/>
      <c r="F98" s="857"/>
      <c r="G98" s="890"/>
      <c r="H98" s="326" t="s">
        <v>384</v>
      </c>
      <c r="I98" s="352">
        <v>3</v>
      </c>
      <c r="J98" s="352">
        <v>1</v>
      </c>
      <c r="K98" s="352">
        <f>I98*J98</f>
        <v>3</v>
      </c>
      <c r="L98" s="888"/>
      <c r="M98" s="898"/>
      <c r="N98" s="350"/>
    </row>
    <row r="99" spans="1:14" ht="59.15" customHeight="1">
      <c r="A99" s="301"/>
      <c r="B99" s="315"/>
      <c r="C99" s="325">
        <v>4</v>
      </c>
      <c r="D99" s="857" t="s">
        <v>441</v>
      </c>
      <c r="E99" s="857"/>
      <c r="F99" s="857"/>
      <c r="G99" s="890"/>
      <c r="H99" s="326" t="s">
        <v>384</v>
      </c>
      <c r="I99" s="352">
        <v>1.5</v>
      </c>
      <c r="J99" s="352">
        <v>1</v>
      </c>
      <c r="K99" s="352">
        <f>I99*J99</f>
        <v>1.5</v>
      </c>
      <c r="L99" s="888"/>
      <c r="M99" s="702" t="s">
        <v>1517</v>
      </c>
      <c r="N99" s="350"/>
    </row>
    <row r="100" spans="1:14" ht="19.5" customHeight="1">
      <c r="A100" s="301"/>
      <c r="B100" s="315"/>
      <c r="C100" s="851" t="s">
        <v>391</v>
      </c>
      <c r="D100" s="852"/>
      <c r="E100" s="852"/>
      <c r="F100" s="852"/>
      <c r="G100" s="852"/>
      <c r="H100" s="852"/>
      <c r="I100" s="351">
        <f>SUM(I96:I99)</f>
        <v>11.36</v>
      </c>
      <c r="J100" s="352"/>
      <c r="K100" s="351">
        <f>SUM(K96:K99)</f>
        <v>11.36</v>
      </c>
      <c r="L100" s="355"/>
      <c r="M100" s="356"/>
      <c r="N100" s="350"/>
    </row>
    <row r="101" spans="1:14" ht="27" customHeight="1">
      <c r="A101" s="304"/>
      <c r="B101" s="292" t="s">
        <v>157</v>
      </c>
      <c r="C101" s="838" t="s">
        <v>458</v>
      </c>
      <c r="D101" s="834"/>
      <c r="E101" s="834"/>
      <c r="F101" s="834"/>
      <c r="G101" s="834"/>
      <c r="H101" s="834"/>
      <c r="I101" s="834"/>
      <c r="J101" s="837"/>
      <c r="K101" s="292">
        <f>K103+K105+K107+K109+K111+K113+K115+K117+K119</f>
        <v>8</v>
      </c>
      <c r="L101" s="340"/>
      <c r="M101" s="336"/>
      <c r="N101" s="295"/>
    </row>
    <row r="102" spans="1:14" ht="19.5" customHeight="1">
      <c r="A102" s="304"/>
      <c r="B102" s="315"/>
      <c r="C102" s="838" t="s">
        <v>459</v>
      </c>
      <c r="D102" s="834"/>
      <c r="E102" s="834"/>
      <c r="F102" s="834"/>
      <c r="G102" s="834"/>
      <c r="H102" s="834"/>
      <c r="I102" s="834"/>
      <c r="J102" s="834"/>
      <c r="K102" s="837"/>
      <c r="L102" s="378"/>
      <c r="M102" s="343"/>
      <c r="N102" s="379"/>
    </row>
    <row r="103" spans="1:14" ht="35.15" customHeight="1">
      <c r="A103" s="304"/>
      <c r="B103" s="315"/>
      <c r="C103" s="334">
        <v>1</v>
      </c>
      <c r="D103" s="840" t="s">
        <v>460</v>
      </c>
      <c r="E103" s="834"/>
      <c r="F103" s="837"/>
      <c r="G103" s="361"/>
      <c r="H103" s="334" t="s">
        <v>461</v>
      </c>
      <c r="I103" s="316">
        <v>1</v>
      </c>
      <c r="J103" s="299"/>
      <c r="K103" s="380">
        <f t="shared" ref="K103:K107" si="6">SUM(I103*J103)</f>
        <v>0</v>
      </c>
      <c r="L103" s="337" t="s">
        <v>462</v>
      </c>
      <c r="M103" s="381"/>
      <c r="N103" s="379"/>
    </row>
    <row r="104" spans="1:14" ht="19.5" customHeight="1">
      <c r="A104" s="304"/>
      <c r="B104" s="315"/>
      <c r="C104" s="838" t="s">
        <v>463</v>
      </c>
      <c r="D104" s="866"/>
      <c r="E104" s="866"/>
      <c r="F104" s="866"/>
      <c r="G104" s="866"/>
      <c r="H104" s="866"/>
      <c r="I104" s="866"/>
      <c r="J104" s="866"/>
      <c r="K104" s="900"/>
      <c r="L104" s="378"/>
      <c r="M104" s="343"/>
      <c r="N104" s="379"/>
    </row>
    <row r="105" spans="1:14" ht="50.15" customHeight="1">
      <c r="A105" s="304"/>
      <c r="B105" s="315"/>
      <c r="C105" s="362">
        <v>1</v>
      </c>
      <c r="D105" s="901" t="s">
        <v>464</v>
      </c>
      <c r="E105" s="843"/>
      <c r="F105" s="902"/>
      <c r="G105" s="363" t="s">
        <v>465</v>
      </c>
      <c r="H105" s="362" t="s">
        <v>461</v>
      </c>
      <c r="I105" s="302">
        <v>1</v>
      </c>
      <c r="J105" s="312">
        <v>1</v>
      </c>
      <c r="K105" s="382">
        <f t="shared" si="6"/>
        <v>1</v>
      </c>
      <c r="L105" s="337" t="s">
        <v>466</v>
      </c>
      <c r="M105" s="383" t="s">
        <v>467</v>
      </c>
      <c r="N105" s="379"/>
    </row>
    <row r="106" spans="1:14" ht="19.5" customHeight="1">
      <c r="A106" s="304"/>
      <c r="B106" s="315"/>
      <c r="C106" s="838" t="s">
        <v>468</v>
      </c>
      <c r="D106" s="834"/>
      <c r="E106" s="834"/>
      <c r="F106" s="834"/>
      <c r="G106" s="834"/>
      <c r="H106" s="834"/>
      <c r="I106" s="834"/>
      <c r="J106" s="834"/>
      <c r="K106" s="834"/>
      <c r="L106" s="378"/>
      <c r="M106" s="343"/>
      <c r="N106" s="379"/>
    </row>
    <row r="107" spans="1:14" ht="50.15" customHeight="1">
      <c r="A107" s="304"/>
      <c r="B107" s="315"/>
      <c r="C107" s="334">
        <v>1</v>
      </c>
      <c r="D107" s="840" t="s">
        <v>469</v>
      </c>
      <c r="E107" s="834"/>
      <c r="F107" s="837"/>
      <c r="G107" s="361" t="s">
        <v>470</v>
      </c>
      <c r="H107" s="362" t="s">
        <v>461</v>
      </c>
      <c r="I107" s="302">
        <v>1</v>
      </c>
      <c r="J107" s="312">
        <v>1</v>
      </c>
      <c r="K107" s="382">
        <f t="shared" si="6"/>
        <v>1</v>
      </c>
      <c r="L107" s="337" t="s">
        <v>471</v>
      </c>
      <c r="M107" s="383" t="s">
        <v>472</v>
      </c>
      <c r="N107" s="379"/>
    </row>
    <row r="108" spans="1:14" ht="19.5" customHeight="1">
      <c r="A108" s="304"/>
      <c r="B108" s="315"/>
      <c r="C108" s="838" t="s">
        <v>473</v>
      </c>
      <c r="D108" s="834"/>
      <c r="E108" s="834"/>
      <c r="F108" s="834"/>
      <c r="G108" s="834"/>
      <c r="H108" s="834"/>
      <c r="I108" s="834"/>
      <c r="J108" s="834"/>
      <c r="K108" s="837"/>
      <c r="L108" s="378"/>
      <c r="M108" s="343"/>
      <c r="N108" s="379"/>
    </row>
    <row r="109" spans="1:14" ht="60" customHeight="1">
      <c r="A109" s="304"/>
      <c r="B109" s="315"/>
      <c r="C109" s="334">
        <v>1</v>
      </c>
      <c r="D109" s="840" t="s">
        <v>474</v>
      </c>
      <c r="E109" s="834"/>
      <c r="F109" s="837"/>
      <c r="G109" s="364" t="s">
        <v>475</v>
      </c>
      <c r="H109" s="334" t="s">
        <v>461</v>
      </c>
      <c r="I109" s="316">
        <v>1</v>
      </c>
      <c r="J109" s="299">
        <v>1</v>
      </c>
      <c r="K109" s="380">
        <f t="shared" ref="K109:K113" si="7">SUM(I109*J109)</f>
        <v>1</v>
      </c>
      <c r="L109" s="337" t="s">
        <v>476</v>
      </c>
      <c r="M109" s="383" t="s">
        <v>477</v>
      </c>
      <c r="N109" s="379"/>
    </row>
    <row r="110" spans="1:14" ht="19.5" customHeight="1">
      <c r="A110" s="304"/>
      <c r="B110" s="315"/>
      <c r="C110" s="838" t="s">
        <v>478</v>
      </c>
      <c r="D110" s="834"/>
      <c r="E110" s="834"/>
      <c r="F110" s="834"/>
      <c r="G110" s="834"/>
      <c r="H110" s="834"/>
      <c r="I110" s="834"/>
      <c r="J110" s="834"/>
      <c r="K110" s="837"/>
      <c r="L110" s="378"/>
      <c r="M110" s="343"/>
      <c r="N110" s="379"/>
    </row>
    <row r="111" spans="1:14" ht="57" customHeight="1">
      <c r="A111" s="304"/>
      <c r="B111" s="315"/>
      <c r="C111" s="362">
        <v>1</v>
      </c>
      <c r="D111" s="901" t="s">
        <v>479</v>
      </c>
      <c r="E111" s="843"/>
      <c r="F111" s="902"/>
      <c r="G111" s="363" t="s">
        <v>480</v>
      </c>
      <c r="H111" s="362" t="s">
        <v>461</v>
      </c>
      <c r="I111" s="302">
        <v>1</v>
      </c>
      <c r="J111" s="312">
        <v>1</v>
      </c>
      <c r="K111" s="382">
        <f t="shared" si="7"/>
        <v>1</v>
      </c>
      <c r="L111" s="337" t="s">
        <v>481</v>
      </c>
      <c r="M111" s="383" t="s">
        <v>482</v>
      </c>
      <c r="N111" s="379"/>
    </row>
    <row r="112" spans="1:14" ht="19.5" customHeight="1">
      <c r="A112" s="304"/>
      <c r="B112" s="315"/>
      <c r="C112" s="838" t="s">
        <v>483</v>
      </c>
      <c r="D112" s="834"/>
      <c r="E112" s="834"/>
      <c r="F112" s="834"/>
      <c r="G112" s="834"/>
      <c r="H112" s="834"/>
      <c r="I112" s="834"/>
      <c r="J112" s="834"/>
      <c r="K112" s="837"/>
      <c r="L112" s="378"/>
      <c r="M112" s="343"/>
      <c r="N112" s="379"/>
    </row>
    <row r="113" spans="1:14" ht="46" customHeight="1">
      <c r="A113" s="304"/>
      <c r="B113" s="315"/>
      <c r="C113" s="334">
        <v>1</v>
      </c>
      <c r="D113" s="840" t="s">
        <v>484</v>
      </c>
      <c r="E113" s="834"/>
      <c r="F113" s="837"/>
      <c r="G113" s="364" t="s">
        <v>485</v>
      </c>
      <c r="H113" s="334" t="s">
        <v>461</v>
      </c>
      <c r="I113" s="316">
        <v>1</v>
      </c>
      <c r="J113" s="299">
        <v>1</v>
      </c>
      <c r="K113" s="380">
        <f t="shared" si="7"/>
        <v>1</v>
      </c>
      <c r="L113" s="337" t="s">
        <v>486</v>
      </c>
      <c r="M113" s="383" t="s">
        <v>487</v>
      </c>
      <c r="N113" s="379"/>
    </row>
    <row r="114" spans="1:14" ht="19.5" customHeight="1">
      <c r="A114" s="304"/>
      <c r="B114" s="315"/>
      <c r="C114" s="838" t="s">
        <v>488</v>
      </c>
      <c r="D114" s="834"/>
      <c r="E114" s="834"/>
      <c r="F114" s="834"/>
      <c r="G114" s="834"/>
      <c r="H114" s="834"/>
      <c r="I114" s="834"/>
      <c r="J114" s="834"/>
      <c r="K114" s="837"/>
      <c r="L114" s="378"/>
      <c r="M114" s="343"/>
      <c r="N114" s="379"/>
    </row>
    <row r="115" spans="1:14" ht="49" customHeight="1">
      <c r="A115" s="304"/>
      <c r="B115" s="315"/>
      <c r="C115" s="362">
        <v>1</v>
      </c>
      <c r="D115" s="840" t="s">
        <v>489</v>
      </c>
      <c r="E115" s="834"/>
      <c r="F115" s="837"/>
      <c r="G115" s="617" t="s">
        <v>490</v>
      </c>
      <c r="H115" s="362" t="s">
        <v>461</v>
      </c>
      <c r="I115" s="302">
        <v>1</v>
      </c>
      <c r="J115" s="312">
        <v>1</v>
      </c>
      <c r="K115" s="382">
        <f t="shared" ref="K115:K119" si="8">SUM(I115*J115)</f>
        <v>1</v>
      </c>
      <c r="L115" s="337" t="s">
        <v>491</v>
      </c>
      <c r="M115" s="383" t="s">
        <v>492</v>
      </c>
      <c r="N115" s="379"/>
    </row>
    <row r="116" spans="1:14" ht="19.5" customHeight="1">
      <c r="A116" s="304"/>
      <c r="B116" s="315"/>
      <c r="C116" s="838" t="s">
        <v>493</v>
      </c>
      <c r="D116" s="834"/>
      <c r="E116" s="834"/>
      <c r="F116" s="834"/>
      <c r="G116" s="834"/>
      <c r="H116" s="834"/>
      <c r="I116" s="834"/>
      <c r="J116" s="834"/>
      <c r="K116" s="837"/>
      <c r="L116" s="378"/>
      <c r="M116" s="343"/>
      <c r="N116" s="379"/>
    </row>
    <row r="117" spans="1:14" ht="63" customHeight="1">
      <c r="A117" s="304"/>
      <c r="B117" s="315"/>
      <c r="C117" s="334">
        <v>1</v>
      </c>
      <c r="D117" s="840" t="s">
        <v>494</v>
      </c>
      <c r="E117" s="834"/>
      <c r="F117" s="837"/>
      <c r="G117" s="364" t="s">
        <v>495</v>
      </c>
      <c r="H117" s="334" t="s">
        <v>461</v>
      </c>
      <c r="I117" s="316">
        <v>1</v>
      </c>
      <c r="J117" s="299">
        <v>1</v>
      </c>
      <c r="K117" s="380">
        <f t="shared" si="8"/>
        <v>1</v>
      </c>
      <c r="L117" s="337" t="s">
        <v>496</v>
      </c>
      <c r="M117" s="383" t="s">
        <v>497</v>
      </c>
      <c r="N117" s="379"/>
    </row>
    <row r="118" spans="1:14" ht="19.5" customHeight="1">
      <c r="A118" s="304"/>
      <c r="B118" s="315"/>
      <c r="C118" s="838" t="s">
        <v>498</v>
      </c>
      <c r="D118" s="834"/>
      <c r="E118" s="834"/>
      <c r="F118" s="834"/>
      <c r="G118" s="834"/>
      <c r="H118" s="834"/>
      <c r="I118" s="834"/>
      <c r="J118" s="834"/>
      <c r="K118" s="837"/>
      <c r="L118" s="378"/>
      <c r="M118" s="343"/>
      <c r="N118" s="379"/>
    </row>
    <row r="119" spans="1:14" ht="60" customHeight="1">
      <c r="A119" s="304"/>
      <c r="B119" s="315"/>
      <c r="C119" s="362">
        <v>1</v>
      </c>
      <c r="D119" s="840" t="s">
        <v>499</v>
      </c>
      <c r="E119" s="834"/>
      <c r="F119" s="837"/>
      <c r="G119" s="363" t="s">
        <v>500</v>
      </c>
      <c r="H119" s="362" t="s">
        <v>461</v>
      </c>
      <c r="I119" s="302">
        <v>1</v>
      </c>
      <c r="J119" s="312">
        <v>1</v>
      </c>
      <c r="K119" s="382">
        <f t="shared" si="8"/>
        <v>1</v>
      </c>
      <c r="L119" s="337" t="s">
        <v>501</v>
      </c>
      <c r="M119" s="383" t="s">
        <v>502</v>
      </c>
      <c r="N119" s="292"/>
    </row>
    <row r="120" spans="1:14" ht="24" customHeight="1">
      <c r="A120" s="304"/>
      <c r="B120" s="292" t="s">
        <v>166</v>
      </c>
      <c r="C120" s="838" t="s">
        <v>503</v>
      </c>
      <c r="D120" s="834"/>
      <c r="E120" s="834"/>
      <c r="F120" s="834"/>
      <c r="G120" s="834"/>
      <c r="H120" s="834"/>
      <c r="I120" s="834"/>
      <c r="J120" s="837"/>
      <c r="K120" s="295">
        <f>K122</f>
        <v>0</v>
      </c>
      <c r="L120" s="384"/>
      <c r="M120" s="333"/>
      <c r="N120" s="295"/>
    </row>
    <row r="121" spans="1:14" ht="32.25" customHeight="1">
      <c r="A121" s="304"/>
      <c r="B121" s="365"/>
      <c r="C121" s="838" t="s">
        <v>504</v>
      </c>
      <c r="D121" s="834"/>
      <c r="E121" s="834"/>
      <c r="F121" s="834"/>
      <c r="G121" s="834"/>
      <c r="H121" s="834"/>
      <c r="I121" s="834"/>
      <c r="J121" s="834"/>
      <c r="K121" s="834"/>
      <c r="L121" s="385"/>
      <c r="M121" s="386"/>
      <c r="N121" s="313"/>
    </row>
    <row r="122" spans="1:14" ht="18" customHeight="1">
      <c r="A122" s="366"/>
      <c r="B122" s="367"/>
      <c r="C122" s="368">
        <v>1</v>
      </c>
      <c r="D122" s="840"/>
      <c r="E122" s="834"/>
      <c r="F122" s="837"/>
      <c r="G122" s="369"/>
      <c r="H122" s="362" t="s">
        <v>461</v>
      </c>
      <c r="I122" s="362"/>
      <c r="J122" s="362">
        <v>1</v>
      </c>
      <c r="K122" s="312">
        <f>SUM(I122*I122)</f>
        <v>0</v>
      </c>
      <c r="L122" s="347" t="s">
        <v>505</v>
      </c>
      <c r="M122" s="387" t="s">
        <v>506</v>
      </c>
      <c r="N122" s="388"/>
    </row>
    <row r="123" spans="1:14" ht="35.25" customHeight="1">
      <c r="A123" s="370"/>
      <c r="B123" s="292" t="s">
        <v>169</v>
      </c>
      <c r="C123" s="838" t="s">
        <v>507</v>
      </c>
      <c r="D123" s="834"/>
      <c r="E123" s="834"/>
      <c r="F123" s="834"/>
      <c r="G123" s="834"/>
      <c r="H123" s="834"/>
      <c r="I123" s="834"/>
      <c r="J123" s="837"/>
      <c r="K123" s="389">
        <f>SUM(K124+K172)</f>
        <v>37</v>
      </c>
      <c r="L123" s="340"/>
      <c r="M123" s="336"/>
      <c r="N123" s="295"/>
    </row>
    <row r="124" spans="1:14" ht="17.25" customHeight="1">
      <c r="A124" s="370"/>
      <c r="B124" s="367"/>
      <c r="C124" s="838" t="s">
        <v>508</v>
      </c>
      <c r="D124" s="834"/>
      <c r="E124" s="834"/>
      <c r="F124" s="834"/>
      <c r="G124" s="314"/>
      <c r="H124" s="314"/>
      <c r="I124" s="342"/>
      <c r="J124" s="342"/>
      <c r="K124" s="390">
        <f>K132+K141+K145+K151+K155+K159+K163+K171</f>
        <v>34</v>
      </c>
      <c r="L124" s="391"/>
      <c r="M124" s="336"/>
      <c r="N124" s="295"/>
    </row>
    <row r="125" spans="1:14" ht="18" customHeight="1">
      <c r="A125" s="371"/>
      <c r="B125" s="315"/>
      <c r="C125" s="838" t="s">
        <v>509</v>
      </c>
      <c r="D125" s="834"/>
      <c r="E125" s="834"/>
      <c r="F125" s="834"/>
      <c r="G125" s="834"/>
      <c r="H125" s="834"/>
      <c r="I125" s="834"/>
      <c r="J125" s="837"/>
      <c r="K125" s="392"/>
      <c r="L125" s="340"/>
      <c r="M125" s="336"/>
      <c r="N125" s="295"/>
    </row>
    <row r="126" spans="1:14" ht="32.15" customHeight="1">
      <c r="A126" s="371"/>
      <c r="B126" s="315"/>
      <c r="C126" s="372">
        <v>1</v>
      </c>
      <c r="D126" s="903" t="s">
        <v>510</v>
      </c>
      <c r="E126" s="903"/>
      <c r="F126" s="903"/>
      <c r="G126" s="373" t="s">
        <v>511</v>
      </c>
      <c r="H126" s="334" t="s">
        <v>512</v>
      </c>
      <c r="I126" s="334">
        <v>1</v>
      </c>
      <c r="J126" s="334">
        <v>1</v>
      </c>
      <c r="K126" s="299">
        <f t="shared" ref="K126:K131" si="9">I126*J126</f>
        <v>1</v>
      </c>
      <c r="L126" s="337" t="s">
        <v>513</v>
      </c>
      <c r="M126" s="393" t="s">
        <v>514</v>
      </c>
      <c r="N126" s="295"/>
    </row>
    <row r="127" spans="1:14" ht="32.15" customHeight="1">
      <c r="A127" s="371"/>
      <c r="B127" s="315"/>
      <c r="C127" s="372">
        <v>2</v>
      </c>
      <c r="D127" s="903" t="s">
        <v>515</v>
      </c>
      <c r="E127" s="903"/>
      <c r="F127" s="903"/>
      <c r="G127" s="373" t="s">
        <v>516</v>
      </c>
      <c r="H127" s="334" t="s">
        <v>512</v>
      </c>
      <c r="I127" s="334">
        <v>1</v>
      </c>
      <c r="J127" s="334">
        <v>1</v>
      </c>
      <c r="K127" s="299">
        <f t="shared" si="9"/>
        <v>1</v>
      </c>
      <c r="L127" s="337" t="s">
        <v>513</v>
      </c>
      <c r="M127" s="393" t="s">
        <v>517</v>
      </c>
      <c r="N127" s="295"/>
    </row>
    <row r="128" spans="1:14" ht="32.15" customHeight="1">
      <c r="A128" s="371"/>
      <c r="B128" s="315"/>
      <c r="C128" s="372">
        <v>3</v>
      </c>
      <c r="D128" s="903" t="s">
        <v>518</v>
      </c>
      <c r="E128" s="903"/>
      <c r="F128" s="903"/>
      <c r="G128" s="373" t="s">
        <v>519</v>
      </c>
      <c r="H128" s="334" t="s">
        <v>512</v>
      </c>
      <c r="I128" s="334">
        <v>1</v>
      </c>
      <c r="J128" s="334">
        <v>1</v>
      </c>
      <c r="K128" s="299">
        <f t="shared" si="9"/>
        <v>1</v>
      </c>
      <c r="L128" s="337" t="s">
        <v>513</v>
      </c>
      <c r="M128" s="393" t="s">
        <v>520</v>
      </c>
      <c r="N128" s="295"/>
    </row>
    <row r="129" spans="1:14" ht="32.15" customHeight="1">
      <c r="A129" s="371"/>
      <c r="B129" s="315"/>
      <c r="C129" s="372">
        <v>4</v>
      </c>
      <c r="D129" s="903" t="s">
        <v>521</v>
      </c>
      <c r="E129" s="903"/>
      <c r="F129" s="903"/>
      <c r="G129" s="373" t="s">
        <v>522</v>
      </c>
      <c r="H129" s="334" t="s">
        <v>512</v>
      </c>
      <c r="I129" s="334">
        <v>1</v>
      </c>
      <c r="J129" s="334">
        <v>1</v>
      </c>
      <c r="K129" s="299">
        <f t="shared" si="9"/>
        <v>1</v>
      </c>
      <c r="L129" s="337" t="s">
        <v>513</v>
      </c>
      <c r="M129" s="393" t="s">
        <v>523</v>
      </c>
      <c r="N129" s="295"/>
    </row>
    <row r="130" spans="1:14" ht="32.15" customHeight="1">
      <c r="A130" s="371"/>
      <c r="B130" s="315"/>
      <c r="C130" s="372">
        <v>5</v>
      </c>
      <c r="D130" s="903" t="s">
        <v>524</v>
      </c>
      <c r="E130" s="903"/>
      <c r="F130" s="903"/>
      <c r="G130" s="373" t="s">
        <v>525</v>
      </c>
      <c r="H130" s="334" t="s">
        <v>512</v>
      </c>
      <c r="I130" s="334">
        <v>1</v>
      </c>
      <c r="J130" s="334">
        <v>1</v>
      </c>
      <c r="K130" s="299">
        <f t="shared" si="9"/>
        <v>1</v>
      </c>
      <c r="L130" s="337" t="s">
        <v>513</v>
      </c>
      <c r="M130" s="393" t="s">
        <v>526</v>
      </c>
      <c r="N130" s="295"/>
    </row>
    <row r="131" spans="1:14" ht="32.15" customHeight="1">
      <c r="A131" s="371"/>
      <c r="B131" s="315"/>
      <c r="C131" s="372">
        <v>6</v>
      </c>
      <c r="D131" s="903" t="s">
        <v>527</v>
      </c>
      <c r="E131" s="903"/>
      <c r="F131" s="903"/>
      <c r="G131" s="373" t="s">
        <v>528</v>
      </c>
      <c r="H131" s="334" t="s">
        <v>512</v>
      </c>
      <c r="I131" s="334">
        <v>1</v>
      </c>
      <c r="J131" s="334">
        <v>1</v>
      </c>
      <c r="K131" s="299">
        <f t="shared" si="9"/>
        <v>1</v>
      </c>
      <c r="L131" s="337" t="s">
        <v>513</v>
      </c>
      <c r="M131" s="393" t="s">
        <v>529</v>
      </c>
      <c r="N131" s="295"/>
    </row>
    <row r="132" spans="1:14" ht="18" customHeight="1">
      <c r="A132" s="371"/>
      <c r="B132" s="315"/>
      <c r="C132" s="374"/>
      <c r="D132" s="904" t="s">
        <v>530</v>
      </c>
      <c r="E132" s="834"/>
      <c r="F132" s="837"/>
      <c r="G132" s="904"/>
      <c r="H132" s="837"/>
      <c r="I132" s="394">
        <f>SUM(I126:I131)</f>
        <v>6</v>
      </c>
      <c r="J132" s="334"/>
      <c r="K132" s="395">
        <f>SUM(K126:K131)</f>
        <v>6</v>
      </c>
      <c r="L132" s="340"/>
      <c r="M132" s="336"/>
      <c r="N132" s="295"/>
    </row>
    <row r="133" spans="1:14" ht="18" customHeight="1">
      <c r="A133" s="371"/>
      <c r="B133" s="315"/>
      <c r="C133" s="838" t="s">
        <v>531</v>
      </c>
      <c r="D133" s="834"/>
      <c r="E133" s="834"/>
      <c r="F133" s="834"/>
      <c r="G133" s="834"/>
      <c r="H133" s="834"/>
      <c r="I133" s="834"/>
      <c r="J133" s="837"/>
      <c r="K133" s="392"/>
      <c r="L133" s="340"/>
      <c r="M133" s="336"/>
      <c r="N133" s="295"/>
    </row>
    <row r="134" spans="1:14" ht="36" customHeight="1">
      <c r="A134" s="371"/>
      <c r="B134" s="315"/>
      <c r="C134" s="372">
        <v>1</v>
      </c>
      <c r="D134" s="903" t="s">
        <v>532</v>
      </c>
      <c r="E134" s="903"/>
      <c r="F134" s="903"/>
      <c r="G134" s="325" t="s">
        <v>533</v>
      </c>
      <c r="H134" s="334" t="s">
        <v>512</v>
      </c>
      <c r="I134" s="334">
        <v>1</v>
      </c>
      <c r="J134" s="334">
        <v>1</v>
      </c>
      <c r="K134" s="299">
        <f t="shared" ref="K134:K138" si="10">I134*J134</f>
        <v>1</v>
      </c>
      <c r="L134" s="337" t="s">
        <v>513</v>
      </c>
      <c r="M134" s="393" t="s">
        <v>534</v>
      </c>
      <c r="N134" s="295"/>
    </row>
    <row r="135" spans="1:14" ht="36" customHeight="1">
      <c r="A135" s="371"/>
      <c r="B135" s="315"/>
      <c r="C135" s="372">
        <v>2</v>
      </c>
      <c r="D135" s="903" t="s">
        <v>535</v>
      </c>
      <c r="E135" s="903"/>
      <c r="F135" s="903"/>
      <c r="G135" s="325" t="s">
        <v>536</v>
      </c>
      <c r="H135" s="334" t="s">
        <v>512</v>
      </c>
      <c r="I135" s="334">
        <v>1</v>
      </c>
      <c r="J135" s="334">
        <v>1</v>
      </c>
      <c r="K135" s="299">
        <f t="shared" si="10"/>
        <v>1</v>
      </c>
      <c r="L135" s="337" t="s">
        <v>513</v>
      </c>
      <c r="M135" s="393" t="s">
        <v>537</v>
      </c>
      <c r="N135" s="295"/>
    </row>
    <row r="136" spans="1:14" ht="36" customHeight="1">
      <c r="A136" s="371"/>
      <c r="B136" s="315"/>
      <c r="C136" s="372">
        <v>3</v>
      </c>
      <c r="D136" s="903" t="s">
        <v>538</v>
      </c>
      <c r="E136" s="903"/>
      <c r="F136" s="903"/>
      <c r="G136" s="325" t="s">
        <v>539</v>
      </c>
      <c r="H136" s="334" t="s">
        <v>512</v>
      </c>
      <c r="I136" s="334">
        <v>1</v>
      </c>
      <c r="J136" s="334">
        <v>1</v>
      </c>
      <c r="K136" s="299">
        <f t="shared" si="10"/>
        <v>1</v>
      </c>
      <c r="L136" s="337" t="s">
        <v>513</v>
      </c>
      <c r="M136" s="393" t="s">
        <v>540</v>
      </c>
      <c r="N136" s="295"/>
    </row>
    <row r="137" spans="1:14" ht="36" customHeight="1">
      <c r="A137" s="371"/>
      <c r="B137" s="315"/>
      <c r="C137" s="372">
        <v>4</v>
      </c>
      <c r="D137" s="903" t="s">
        <v>541</v>
      </c>
      <c r="E137" s="903"/>
      <c r="F137" s="903"/>
      <c r="G137" s="325" t="s">
        <v>542</v>
      </c>
      <c r="H137" s="334" t="s">
        <v>512</v>
      </c>
      <c r="I137" s="334">
        <v>1</v>
      </c>
      <c r="J137" s="334">
        <v>1</v>
      </c>
      <c r="K137" s="299">
        <f t="shared" si="10"/>
        <v>1</v>
      </c>
      <c r="L137" s="337" t="s">
        <v>513</v>
      </c>
      <c r="M137" s="393" t="s">
        <v>543</v>
      </c>
      <c r="N137" s="295"/>
    </row>
    <row r="138" spans="1:14" ht="36" customHeight="1">
      <c r="A138" s="371"/>
      <c r="B138" s="315"/>
      <c r="C138" s="372">
        <v>5</v>
      </c>
      <c r="D138" s="903" t="s">
        <v>544</v>
      </c>
      <c r="E138" s="903"/>
      <c r="F138" s="903"/>
      <c r="G138" s="325" t="s">
        <v>536</v>
      </c>
      <c r="H138" s="334" t="s">
        <v>512</v>
      </c>
      <c r="I138" s="334">
        <v>1</v>
      </c>
      <c r="J138" s="334">
        <v>1</v>
      </c>
      <c r="K138" s="299">
        <f t="shared" si="10"/>
        <v>1</v>
      </c>
      <c r="L138" s="337" t="s">
        <v>513</v>
      </c>
      <c r="M138" s="393" t="s">
        <v>545</v>
      </c>
      <c r="N138" s="295"/>
    </row>
    <row r="139" spans="1:14" s="672" customFormat="1" ht="36" customHeight="1">
      <c r="A139" s="371"/>
      <c r="B139" s="315"/>
      <c r="C139" s="372">
        <v>6</v>
      </c>
      <c r="D139" s="905" t="s">
        <v>1509</v>
      </c>
      <c r="E139" s="906"/>
      <c r="F139" s="907"/>
      <c r="G139" s="325" t="s">
        <v>536</v>
      </c>
      <c r="H139" s="334" t="s">
        <v>512</v>
      </c>
      <c r="I139" s="334">
        <v>1</v>
      </c>
      <c r="J139" s="334">
        <v>1</v>
      </c>
      <c r="K139" s="299">
        <f t="shared" ref="K139" si="11">I139*J139</f>
        <v>1</v>
      </c>
      <c r="L139" s="337" t="s">
        <v>513</v>
      </c>
      <c r="M139" s="393" t="s">
        <v>1510</v>
      </c>
      <c r="N139" s="295"/>
    </row>
    <row r="140" spans="1:14" s="672" customFormat="1" ht="36" customHeight="1">
      <c r="A140" s="371"/>
      <c r="B140" s="315"/>
      <c r="C140" s="372">
        <v>7</v>
      </c>
      <c r="D140" s="945" t="s">
        <v>1508</v>
      </c>
      <c r="E140" s="946"/>
      <c r="F140" s="946"/>
      <c r="G140" s="396">
        <v>43473</v>
      </c>
      <c r="H140" s="334" t="s">
        <v>512</v>
      </c>
      <c r="I140" s="334">
        <v>1</v>
      </c>
      <c r="J140" s="334">
        <v>1</v>
      </c>
      <c r="K140" s="299">
        <f t="shared" ref="K140" si="12">I140*J140</f>
        <v>1</v>
      </c>
      <c r="L140" s="337" t="s">
        <v>513</v>
      </c>
      <c r="M140" s="393" t="s">
        <v>1507</v>
      </c>
      <c r="N140" s="295"/>
    </row>
    <row r="141" spans="1:14" ht="18" customHeight="1">
      <c r="A141" s="371"/>
      <c r="B141" s="315"/>
      <c r="C141" s="374"/>
      <c r="D141" s="904" t="s">
        <v>530</v>
      </c>
      <c r="E141" s="834"/>
      <c r="F141" s="837"/>
      <c r="G141" s="904"/>
      <c r="H141" s="837"/>
      <c r="I141" s="394">
        <f>SUM(I134:I140)</f>
        <v>7</v>
      </c>
      <c r="J141" s="334"/>
      <c r="K141" s="395">
        <f>SUM(K134:K140)</f>
        <v>7</v>
      </c>
      <c r="L141" s="340"/>
      <c r="M141" s="336"/>
      <c r="N141" s="295"/>
    </row>
    <row r="142" spans="1:14" ht="18" customHeight="1">
      <c r="A142" s="371"/>
      <c r="B142" s="315"/>
      <c r="C142" s="838" t="s">
        <v>546</v>
      </c>
      <c r="D142" s="834"/>
      <c r="E142" s="834"/>
      <c r="F142" s="834"/>
      <c r="G142" s="834"/>
      <c r="H142" s="834"/>
      <c r="I142" s="834"/>
      <c r="J142" s="837"/>
      <c r="K142" s="392"/>
      <c r="L142" s="340"/>
      <c r="M142" s="336"/>
      <c r="N142" s="295"/>
    </row>
    <row r="143" spans="1:14" ht="27" customHeight="1">
      <c r="A143" s="371"/>
      <c r="B143" s="315"/>
      <c r="C143" s="372">
        <v>1</v>
      </c>
      <c r="D143" s="903" t="s">
        <v>547</v>
      </c>
      <c r="E143" s="903"/>
      <c r="F143" s="903"/>
      <c r="G143" s="325" t="s">
        <v>548</v>
      </c>
      <c r="H143" s="334" t="s">
        <v>512</v>
      </c>
      <c r="I143" s="334">
        <v>1</v>
      </c>
      <c r="J143" s="334">
        <v>1</v>
      </c>
      <c r="K143" s="299">
        <f>I143*J143</f>
        <v>1</v>
      </c>
      <c r="L143" s="337" t="s">
        <v>513</v>
      </c>
      <c r="M143" s="393" t="s">
        <v>549</v>
      </c>
      <c r="N143" s="295"/>
    </row>
    <row r="144" spans="1:14" ht="27" customHeight="1">
      <c r="A144" s="371"/>
      <c r="B144" s="315"/>
      <c r="C144" s="372">
        <v>2</v>
      </c>
      <c r="D144" s="903" t="s">
        <v>550</v>
      </c>
      <c r="E144" s="903"/>
      <c r="F144" s="903"/>
      <c r="G144" s="325" t="s">
        <v>548</v>
      </c>
      <c r="H144" s="334" t="s">
        <v>512</v>
      </c>
      <c r="I144" s="334">
        <v>1</v>
      </c>
      <c r="J144" s="334">
        <v>1</v>
      </c>
      <c r="K144" s="299">
        <f>I144*J144</f>
        <v>1</v>
      </c>
      <c r="L144" s="337" t="s">
        <v>513</v>
      </c>
      <c r="M144" s="393" t="s">
        <v>551</v>
      </c>
      <c r="N144" s="295"/>
    </row>
    <row r="145" spans="1:14" ht="18" customHeight="1">
      <c r="A145" s="371"/>
      <c r="B145" s="315"/>
      <c r="C145" s="374"/>
      <c r="D145" s="904" t="s">
        <v>530</v>
      </c>
      <c r="E145" s="834"/>
      <c r="F145" s="837"/>
      <c r="G145" s="833"/>
      <c r="H145" s="837"/>
      <c r="I145" s="394">
        <f>SUM(I143:I144)</f>
        <v>2</v>
      </c>
      <c r="J145" s="292"/>
      <c r="K145" s="395">
        <f>SUM(K143:K144)</f>
        <v>2</v>
      </c>
      <c r="L145" s="340"/>
      <c r="M145" s="336"/>
      <c r="N145" s="295"/>
    </row>
    <row r="146" spans="1:14" ht="18" customHeight="1">
      <c r="A146" s="371"/>
      <c r="B146" s="315"/>
      <c r="C146" s="838" t="s">
        <v>552</v>
      </c>
      <c r="D146" s="834"/>
      <c r="E146" s="834"/>
      <c r="F146" s="834"/>
      <c r="G146" s="834"/>
      <c r="H146" s="834"/>
      <c r="I146" s="834"/>
      <c r="J146" s="837"/>
      <c r="K146" s="392"/>
      <c r="L146" s="340"/>
      <c r="M146" s="336"/>
      <c r="N146" s="295"/>
    </row>
    <row r="147" spans="1:14" ht="28" customHeight="1">
      <c r="A147" s="371"/>
      <c r="B147" s="315"/>
      <c r="C147" s="372">
        <v>1</v>
      </c>
      <c r="D147" s="903" t="s">
        <v>553</v>
      </c>
      <c r="E147" s="903"/>
      <c r="F147" s="903"/>
      <c r="G147" s="396" t="s">
        <v>554</v>
      </c>
      <c r="H147" s="334" t="s">
        <v>512</v>
      </c>
      <c r="I147" s="334">
        <v>1</v>
      </c>
      <c r="J147" s="334">
        <v>1</v>
      </c>
      <c r="K147" s="299">
        <f t="shared" ref="K147:K150" si="13">I147*J147</f>
        <v>1</v>
      </c>
      <c r="L147" s="337" t="s">
        <v>513</v>
      </c>
      <c r="M147" s="393" t="s">
        <v>555</v>
      </c>
      <c r="N147" s="295"/>
    </row>
    <row r="148" spans="1:14" ht="28" customHeight="1">
      <c r="A148" s="371"/>
      <c r="B148" s="315"/>
      <c r="C148" s="372">
        <v>2</v>
      </c>
      <c r="D148" s="903" t="s">
        <v>556</v>
      </c>
      <c r="E148" s="903"/>
      <c r="F148" s="903"/>
      <c r="G148" s="396" t="s">
        <v>557</v>
      </c>
      <c r="H148" s="334" t="s">
        <v>512</v>
      </c>
      <c r="I148" s="334">
        <v>1</v>
      </c>
      <c r="J148" s="334">
        <v>1</v>
      </c>
      <c r="K148" s="299">
        <f t="shared" si="13"/>
        <v>1</v>
      </c>
      <c r="L148" s="337" t="s">
        <v>513</v>
      </c>
      <c r="M148" s="393" t="s">
        <v>558</v>
      </c>
      <c r="N148" s="295"/>
    </row>
    <row r="149" spans="1:14" ht="28" customHeight="1">
      <c r="A149" s="371"/>
      <c r="B149" s="315"/>
      <c r="C149" s="372">
        <v>3</v>
      </c>
      <c r="D149" s="903" t="s">
        <v>559</v>
      </c>
      <c r="E149" s="903"/>
      <c r="F149" s="903"/>
      <c r="G149" s="396" t="s">
        <v>560</v>
      </c>
      <c r="H149" s="334" t="s">
        <v>512</v>
      </c>
      <c r="I149" s="334">
        <v>1</v>
      </c>
      <c r="J149" s="334">
        <v>1</v>
      </c>
      <c r="K149" s="299">
        <f t="shared" si="13"/>
        <v>1</v>
      </c>
      <c r="L149" s="337" t="s">
        <v>513</v>
      </c>
      <c r="M149" s="393" t="s">
        <v>561</v>
      </c>
      <c r="N149" s="295"/>
    </row>
    <row r="150" spans="1:14" ht="28" customHeight="1">
      <c r="A150" s="371"/>
      <c r="B150" s="315"/>
      <c r="C150" s="372">
        <v>4</v>
      </c>
      <c r="D150" s="903" t="s">
        <v>562</v>
      </c>
      <c r="E150" s="903"/>
      <c r="F150" s="903"/>
      <c r="G150" s="396" t="s">
        <v>563</v>
      </c>
      <c r="H150" s="334" t="s">
        <v>512</v>
      </c>
      <c r="I150" s="334">
        <v>1</v>
      </c>
      <c r="J150" s="334">
        <v>1</v>
      </c>
      <c r="K150" s="299">
        <f t="shared" si="13"/>
        <v>1</v>
      </c>
      <c r="L150" s="337" t="s">
        <v>513</v>
      </c>
      <c r="M150" s="405" t="s">
        <v>564</v>
      </c>
      <c r="N150" s="295"/>
    </row>
    <row r="151" spans="1:14" ht="18" customHeight="1">
      <c r="A151" s="371"/>
      <c r="B151" s="315"/>
      <c r="C151" s="374"/>
      <c r="D151" s="904" t="s">
        <v>530</v>
      </c>
      <c r="E151" s="834"/>
      <c r="F151" s="837"/>
      <c r="G151" s="904"/>
      <c r="H151" s="837"/>
      <c r="I151" s="394">
        <f>SUM(I147:I150)</f>
        <v>4</v>
      </c>
      <c r="J151" s="334"/>
      <c r="K151" s="395">
        <f>SUM(K147:K150)</f>
        <v>4</v>
      </c>
      <c r="L151" s="340"/>
      <c r="M151" s="336"/>
      <c r="N151" s="295"/>
    </row>
    <row r="152" spans="1:14" ht="18" customHeight="1">
      <c r="A152" s="371"/>
      <c r="B152" s="315"/>
      <c r="C152" s="838" t="s">
        <v>565</v>
      </c>
      <c r="D152" s="834"/>
      <c r="E152" s="834"/>
      <c r="F152" s="834"/>
      <c r="G152" s="834"/>
      <c r="H152" s="834"/>
      <c r="I152" s="834"/>
      <c r="J152" s="837"/>
      <c r="K152" s="392"/>
      <c r="L152" s="340"/>
      <c r="M152" s="336"/>
      <c r="N152" s="295"/>
    </row>
    <row r="153" spans="1:14" ht="25" customHeight="1">
      <c r="A153" s="371"/>
      <c r="B153" s="315"/>
      <c r="C153" s="372">
        <v>1</v>
      </c>
      <c r="D153" s="903" t="s">
        <v>566</v>
      </c>
      <c r="E153" s="903"/>
      <c r="F153" s="903"/>
      <c r="G153" s="396" t="s">
        <v>567</v>
      </c>
      <c r="H153" s="334" t="s">
        <v>512</v>
      </c>
      <c r="I153" s="334">
        <v>1</v>
      </c>
      <c r="J153" s="334">
        <v>1</v>
      </c>
      <c r="K153" s="299">
        <f>I153*J153</f>
        <v>1</v>
      </c>
      <c r="L153" s="337" t="s">
        <v>513</v>
      </c>
      <c r="M153" s="393" t="s">
        <v>568</v>
      </c>
      <c r="N153" s="295"/>
    </row>
    <row r="154" spans="1:14" ht="26.15" customHeight="1">
      <c r="A154" s="371"/>
      <c r="B154" s="315"/>
      <c r="C154" s="372">
        <v>2</v>
      </c>
      <c r="D154" s="903" t="s">
        <v>569</v>
      </c>
      <c r="E154" s="903"/>
      <c r="F154" s="903"/>
      <c r="G154" s="396" t="s">
        <v>570</v>
      </c>
      <c r="H154" s="334" t="s">
        <v>512</v>
      </c>
      <c r="I154" s="334">
        <v>1</v>
      </c>
      <c r="J154" s="334">
        <v>1</v>
      </c>
      <c r="K154" s="299">
        <f>I154*J154</f>
        <v>1</v>
      </c>
      <c r="L154" s="337" t="s">
        <v>513</v>
      </c>
      <c r="M154" s="393" t="s">
        <v>571</v>
      </c>
      <c r="N154" s="295"/>
    </row>
    <row r="155" spans="1:14" ht="18" customHeight="1">
      <c r="A155" s="371"/>
      <c r="B155" s="315"/>
      <c r="C155" s="374"/>
      <c r="D155" s="904" t="s">
        <v>530</v>
      </c>
      <c r="E155" s="834"/>
      <c r="F155" s="837"/>
      <c r="G155" s="904"/>
      <c r="H155" s="837"/>
      <c r="I155" s="394">
        <f>SUM(I153:I154)</f>
        <v>2</v>
      </c>
      <c r="J155" s="334"/>
      <c r="K155" s="395">
        <f>SUM(K153:K154)</f>
        <v>2</v>
      </c>
      <c r="L155" s="340"/>
      <c r="M155" s="336"/>
      <c r="N155" s="295"/>
    </row>
    <row r="156" spans="1:14" ht="18" customHeight="1">
      <c r="A156" s="371"/>
      <c r="B156" s="315"/>
      <c r="C156" s="838" t="s">
        <v>572</v>
      </c>
      <c r="D156" s="834"/>
      <c r="E156" s="834"/>
      <c r="F156" s="834"/>
      <c r="G156" s="834"/>
      <c r="H156" s="834"/>
      <c r="I156" s="834"/>
      <c r="J156" s="837"/>
      <c r="K156" s="392"/>
      <c r="L156" s="340"/>
      <c r="M156" s="336"/>
      <c r="N156" s="295"/>
    </row>
    <row r="157" spans="1:14" ht="29.15" customHeight="1">
      <c r="A157" s="371"/>
      <c r="B157" s="315"/>
      <c r="C157" s="372">
        <v>1</v>
      </c>
      <c r="D157" s="903" t="s">
        <v>573</v>
      </c>
      <c r="E157" s="903"/>
      <c r="F157" s="903"/>
      <c r="G157" s="618" t="s">
        <v>574</v>
      </c>
      <c r="H157" s="334" t="s">
        <v>512</v>
      </c>
      <c r="I157" s="334">
        <v>1</v>
      </c>
      <c r="J157" s="334">
        <v>1</v>
      </c>
      <c r="K157" s="299">
        <f>I157*J157</f>
        <v>1</v>
      </c>
      <c r="L157" s="337" t="s">
        <v>513</v>
      </c>
      <c r="M157" s="393" t="s">
        <v>575</v>
      </c>
      <c r="N157" s="295"/>
    </row>
    <row r="158" spans="1:14" ht="29.15" customHeight="1">
      <c r="A158" s="371"/>
      <c r="B158" s="315"/>
      <c r="C158" s="372">
        <v>2</v>
      </c>
      <c r="D158" s="903" t="s">
        <v>576</v>
      </c>
      <c r="E158" s="903"/>
      <c r="F158" s="903"/>
      <c r="G158" s="618" t="s">
        <v>577</v>
      </c>
      <c r="H158" s="334" t="s">
        <v>512</v>
      </c>
      <c r="I158" s="334">
        <v>1</v>
      </c>
      <c r="J158" s="334">
        <v>1</v>
      </c>
      <c r="K158" s="299">
        <f>I158*J158</f>
        <v>1</v>
      </c>
      <c r="L158" s="337" t="s">
        <v>513</v>
      </c>
      <c r="M158" s="393" t="s">
        <v>578</v>
      </c>
      <c r="N158" s="295"/>
    </row>
    <row r="159" spans="1:14" ht="18" customHeight="1">
      <c r="A159" s="371"/>
      <c r="B159" s="315"/>
      <c r="C159" s="374"/>
      <c r="D159" s="904" t="s">
        <v>530</v>
      </c>
      <c r="E159" s="834"/>
      <c r="F159" s="837"/>
      <c r="G159" s="904"/>
      <c r="H159" s="837"/>
      <c r="I159" s="394">
        <f>SUM(I157:I158)</f>
        <v>2</v>
      </c>
      <c r="J159" s="334"/>
      <c r="K159" s="395">
        <f>SUM(K157:K158)</f>
        <v>2</v>
      </c>
      <c r="L159" s="340"/>
      <c r="M159" s="336"/>
      <c r="N159" s="295"/>
    </row>
    <row r="160" spans="1:14" ht="18" customHeight="1">
      <c r="A160" s="371"/>
      <c r="B160" s="315"/>
      <c r="C160" s="838" t="s">
        <v>579</v>
      </c>
      <c r="D160" s="834"/>
      <c r="E160" s="834"/>
      <c r="F160" s="834"/>
      <c r="G160" s="834"/>
      <c r="H160" s="834"/>
      <c r="I160" s="834"/>
      <c r="J160" s="837"/>
      <c r="K160" s="392"/>
      <c r="L160" s="340"/>
      <c r="M160" s="336"/>
      <c r="N160" s="295"/>
    </row>
    <row r="161" spans="1:14" ht="24" customHeight="1">
      <c r="A161" s="371"/>
      <c r="B161" s="315"/>
      <c r="C161" s="372">
        <v>1</v>
      </c>
      <c r="D161" s="903" t="s">
        <v>580</v>
      </c>
      <c r="E161" s="903"/>
      <c r="F161" s="903"/>
      <c r="G161" s="396" t="s">
        <v>581</v>
      </c>
      <c r="H161" s="334" t="s">
        <v>512</v>
      </c>
      <c r="I161" s="334">
        <v>1</v>
      </c>
      <c r="J161" s="334">
        <v>1</v>
      </c>
      <c r="K161" s="299">
        <f>I161*J161</f>
        <v>1</v>
      </c>
      <c r="L161" s="337" t="s">
        <v>513</v>
      </c>
      <c r="M161" s="393" t="s">
        <v>582</v>
      </c>
      <c r="N161" s="295"/>
    </row>
    <row r="162" spans="1:14" ht="27" customHeight="1">
      <c r="A162" s="371"/>
      <c r="B162" s="315"/>
      <c r="C162" s="372">
        <v>2</v>
      </c>
      <c r="D162" s="903" t="s">
        <v>583</v>
      </c>
      <c r="E162" s="903"/>
      <c r="F162" s="903"/>
      <c r="G162" s="396" t="s">
        <v>584</v>
      </c>
      <c r="H162" s="334" t="s">
        <v>512</v>
      </c>
      <c r="I162" s="334">
        <v>1</v>
      </c>
      <c r="J162" s="334">
        <v>1</v>
      </c>
      <c r="K162" s="299">
        <f>I162*J162</f>
        <v>1</v>
      </c>
      <c r="L162" s="337" t="s">
        <v>513</v>
      </c>
      <c r="M162" s="393" t="s">
        <v>585</v>
      </c>
      <c r="N162" s="295"/>
    </row>
    <row r="163" spans="1:14" ht="18" customHeight="1">
      <c r="A163" s="371"/>
      <c r="B163" s="315"/>
      <c r="C163" s="374"/>
      <c r="D163" s="904" t="s">
        <v>530</v>
      </c>
      <c r="E163" s="834"/>
      <c r="F163" s="837"/>
      <c r="G163" s="904"/>
      <c r="H163" s="837"/>
      <c r="I163" s="394">
        <f>SUM(I161:I162)</f>
        <v>2</v>
      </c>
      <c r="J163" s="334"/>
      <c r="K163" s="395">
        <f>SUM(K161:K162)</f>
        <v>2</v>
      </c>
      <c r="L163" s="340"/>
      <c r="M163" s="336"/>
      <c r="N163" s="295"/>
    </row>
    <row r="164" spans="1:14" ht="18" customHeight="1">
      <c r="A164" s="371"/>
      <c r="B164" s="315"/>
      <c r="C164" s="838" t="s">
        <v>586</v>
      </c>
      <c r="D164" s="834"/>
      <c r="E164" s="834"/>
      <c r="F164" s="834"/>
      <c r="G164" s="834"/>
      <c r="H164" s="834"/>
      <c r="I164" s="834"/>
      <c r="J164" s="837"/>
      <c r="K164" s="392"/>
      <c r="L164" s="340"/>
      <c r="M164" s="336"/>
      <c r="N164" s="295"/>
    </row>
    <row r="165" spans="1:14" ht="50.15" customHeight="1">
      <c r="A165" s="371"/>
      <c r="B165" s="315"/>
      <c r="C165" s="372">
        <v>1</v>
      </c>
      <c r="D165" s="903" t="s">
        <v>587</v>
      </c>
      <c r="E165" s="903"/>
      <c r="F165" s="903"/>
      <c r="G165" s="618" t="s">
        <v>588</v>
      </c>
      <c r="H165" s="334" t="s">
        <v>512</v>
      </c>
      <c r="I165" s="334">
        <v>1</v>
      </c>
      <c r="J165" s="334">
        <v>1</v>
      </c>
      <c r="K165" s="299">
        <f>I165*J165</f>
        <v>1</v>
      </c>
      <c r="L165" s="337" t="s">
        <v>513</v>
      </c>
      <c r="M165" s="393" t="s">
        <v>1506</v>
      </c>
      <c r="N165" s="295"/>
    </row>
    <row r="166" spans="1:14" ht="40.5" customHeight="1">
      <c r="A166" s="371"/>
      <c r="B166" s="315"/>
      <c r="C166" s="372">
        <v>2</v>
      </c>
      <c r="D166" s="903" t="s">
        <v>589</v>
      </c>
      <c r="E166" s="903"/>
      <c r="F166" s="903"/>
      <c r="G166" s="618" t="s">
        <v>590</v>
      </c>
      <c r="H166" s="334" t="s">
        <v>512</v>
      </c>
      <c r="I166" s="334">
        <v>1</v>
      </c>
      <c r="J166" s="334">
        <v>1</v>
      </c>
      <c r="K166" s="299">
        <f>I166*J166</f>
        <v>1</v>
      </c>
      <c r="L166" s="337" t="s">
        <v>513</v>
      </c>
      <c r="M166" s="393" t="s">
        <v>1503</v>
      </c>
      <c r="N166" s="295"/>
    </row>
    <row r="167" spans="1:14" s="672" customFormat="1" ht="46.5" customHeight="1">
      <c r="A167" s="371"/>
      <c r="B167" s="315"/>
      <c r="C167" s="432">
        <v>3</v>
      </c>
      <c r="D167" s="943" t="s">
        <v>1504</v>
      </c>
      <c r="E167" s="943"/>
      <c r="F167" s="944"/>
      <c r="G167" s="618">
        <v>44572</v>
      </c>
      <c r="H167" s="334" t="s">
        <v>512</v>
      </c>
      <c r="I167" s="334">
        <v>1</v>
      </c>
      <c r="J167" s="334">
        <v>1</v>
      </c>
      <c r="K167" s="299">
        <f>I167*J167</f>
        <v>1</v>
      </c>
      <c r="L167" s="337" t="s">
        <v>513</v>
      </c>
      <c r="M167" s="393" t="s">
        <v>1505</v>
      </c>
      <c r="N167" s="295"/>
    </row>
    <row r="168" spans="1:14" s="672" customFormat="1" ht="27" customHeight="1">
      <c r="A168" s="371"/>
      <c r="B168" s="315"/>
      <c r="C168" s="909" t="s">
        <v>1498</v>
      </c>
      <c r="D168" s="834"/>
      <c r="E168" s="834"/>
      <c r="F168" s="834"/>
      <c r="G168" s="618"/>
      <c r="H168" s="334"/>
      <c r="I168" s="334"/>
      <c r="J168" s="334"/>
      <c r="K168" s="299"/>
      <c r="L168" s="337"/>
      <c r="M168" s="406"/>
      <c r="N168" s="295"/>
    </row>
    <row r="169" spans="1:14" ht="62.15" customHeight="1">
      <c r="A169" s="371"/>
      <c r="B169" s="315"/>
      <c r="C169" s="372">
        <v>1</v>
      </c>
      <c r="D169" s="908" t="s">
        <v>591</v>
      </c>
      <c r="E169" s="908"/>
      <c r="F169" s="908"/>
      <c r="G169" s="701" t="s">
        <v>592</v>
      </c>
      <c r="H169" s="362" t="s">
        <v>512</v>
      </c>
      <c r="I169" s="334">
        <v>1</v>
      </c>
      <c r="J169" s="334">
        <v>3</v>
      </c>
      <c r="K169" s="299">
        <f>I169*J169</f>
        <v>3</v>
      </c>
      <c r="L169" s="693" t="s">
        <v>1499</v>
      </c>
      <c r="M169" s="393" t="s">
        <v>1500</v>
      </c>
      <c r="N169" s="295"/>
    </row>
    <row r="170" spans="1:14" s="672" customFormat="1" ht="62.15" customHeight="1">
      <c r="A170" s="371"/>
      <c r="B170" s="315"/>
      <c r="C170" s="432">
        <v>2</v>
      </c>
      <c r="D170" s="940" t="s">
        <v>1501</v>
      </c>
      <c r="E170" s="941"/>
      <c r="F170" s="942"/>
      <c r="G170" s="396">
        <v>44407</v>
      </c>
      <c r="H170" s="362" t="s">
        <v>512</v>
      </c>
      <c r="I170" s="334">
        <v>1</v>
      </c>
      <c r="J170" s="334">
        <v>3</v>
      </c>
      <c r="K170" s="299">
        <f>I170*J170</f>
        <v>3</v>
      </c>
      <c r="L170" s="693" t="s">
        <v>1499</v>
      </c>
      <c r="M170" s="393" t="s">
        <v>1502</v>
      </c>
      <c r="N170" s="295"/>
    </row>
    <row r="171" spans="1:14" ht="18" customHeight="1">
      <c r="A171" s="371"/>
      <c r="B171" s="315"/>
      <c r="C171" s="374"/>
      <c r="D171" s="910" t="s">
        <v>530</v>
      </c>
      <c r="E171" s="911"/>
      <c r="F171" s="912"/>
      <c r="G171" s="910"/>
      <c r="H171" s="912"/>
      <c r="I171" s="394">
        <f>SUM(I165:I169)</f>
        <v>4</v>
      </c>
      <c r="J171" s="334"/>
      <c r="K171" s="395">
        <f>SUM(K165:K170)</f>
        <v>9</v>
      </c>
      <c r="L171" s="340"/>
      <c r="M171" s="336"/>
      <c r="N171" s="295"/>
    </row>
    <row r="172" spans="1:14" ht="19.5" customHeight="1">
      <c r="A172" s="371"/>
      <c r="B172" s="315"/>
      <c r="C172" s="838" t="s">
        <v>593</v>
      </c>
      <c r="D172" s="834"/>
      <c r="E172" s="834"/>
      <c r="F172" s="834"/>
      <c r="G172" s="834"/>
      <c r="H172" s="834"/>
      <c r="I172" s="834"/>
      <c r="J172" s="837"/>
      <c r="K172" s="293">
        <f>SUM(K175+K179+K182+K186+K189)</f>
        <v>3</v>
      </c>
      <c r="L172" s="407"/>
      <c r="M172" s="408"/>
      <c r="N172" s="292"/>
    </row>
    <row r="173" spans="1:14" ht="19.5" customHeight="1">
      <c r="A173" s="397"/>
      <c r="B173" s="315"/>
      <c r="C173" s="838" t="s">
        <v>459</v>
      </c>
      <c r="D173" s="834"/>
      <c r="E173" s="834"/>
      <c r="F173" s="834"/>
      <c r="G173" s="834"/>
      <c r="H173" s="834"/>
      <c r="I173" s="834"/>
      <c r="J173" s="837"/>
      <c r="K173" s="392"/>
      <c r="L173" s="340"/>
      <c r="M173" s="336"/>
      <c r="N173" s="292"/>
    </row>
    <row r="174" spans="1:14" ht="35.15" customHeight="1">
      <c r="A174" s="397"/>
      <c r="B174" s="315"/>
      <c r="C174" s="372">
        <v>1</v>
      </c>
      <c r="D174" s="903" t="s">
        <v>594</v>
      </c>
      <c r="E174" s="903"/>
      <c r="F174" s="903"/>
      <c r="G174" s="373" t="s">
        <v>595</v>
      </c>
      <c r="H174" s="334" t="s">
        <v>596</v>
      </c>
      <c r="I174" s="334">
        <v>1</v>
      </c>
      <c r="J174" s="334">
        <v>0.5</v>
      </c>
      <c r="K174" s="299">
        <f>I174*J174</f>
        <v>0.5</v>
      </c>
      <c r="L174" s="337" t="s">
        <v>513</v>
      </c>
      <c r="M174" s="393" t="s">
        <v>597</v>
      </c>
      <c r="N174" s="292"/>
    </row>
    <row r="175" spans="1:14" ht="19.5" customHeight="1">
      <c r="A175" s="397"/>
      <c r="B175" s="315"/>
      <c r="C175" s="374"/>
      <c r="D175" s="904" t="s">
        <v>530</v>
      </c>
      <c r="E175" s="834"/>
      <c r="F175" s="837"/>
      <c r="G175" s="904"/>
      <c r="H175" s="837"/>
      <c r="I175" s="394">
        <f>SUM(I174:I174)</f>
        <v>1</v>
      </c>
      <c r="J175" s="334"/>
      <c r="K175" s="395">
        <f>SUM(K174:K174)</f>
        <v>0.5</v>
      </c>
      <c r="L175" s="340"/>
      <c r="M175" s="336"/>
      <c r="N175" s="292"/>
    </row>
    <row r="176" spans="1:14" ht="19.5" customHeight="1">
      <c r="A176" s="398"/>
      <c r="B176" s="399"/>
      <c r="C176" s="838" t="s">
        <v>463</v>
      </c>
      <c r="D176" s="834"/>
      <c r="E176" s="834"/>
      <c r="F176" s="834"/>
      <c r="G176" s="834"/>
      <c r="H176" s="834"/>
      <c r="I176" s="834"/>
      <c r="J176" s="837"/>
      <c r="K176" s="392"/>
      <c r="L176" s="340"/>
      <c r="M176" s="336"/>
      <c r="N176" s="295"/>
    </row>
    <row r="177" spans="1:14" ht="30" customHeight="1">
      <c r="A177" s="398"/>
      <c r="B177" s="399"/>
      <c r="C177" s="372">
        <v>1</v>
      </c>
      <c r="D177" s="903" t="s">
        <v>598</v>
      </c>
      <c r="E177" s="903"/>
      <c r="F177" s="903"/>
      <c r="G177" s="373" t="s">
        <v>599</v>
      </c>
      <c r="H177" s="334" t="s">
        <v>596</v>
      </c>
      <c r="I177" s="334">
        <v>1</v>
      </c>
      <c r="J177" s="334">
        <v>0.5</v>
      </c>
      <c r="K177" s="299">
        <f>I177*J177</f>
        <v>0.5</v>
      </c>
      <c r="L177" s="337" t="s">
        <v>513</v>
      </c>
      <c r="M177" s="393" t="s">
        <v>600</v>
      </c>
      <c r="N177" s="295"/>
    </row>
    <row r="178" spans="1:14" ht="29.15" customHeight="1">
      <c r="A178" s="398"/>
      <c r="B178" s="399"/>
      <c r="C178" s="372">
        <v>2</v>
      </c>
      <c r="D178" s="903" t="s">
        <v>601</v>
      </c>
      <c r="E178" s="903"/>
      <c r="F178" s="903"/>
      <c r="G178" s="373" t="s">
        <v>602</v>
      </c>
      <c r="H178" s="334" t="s">
        <v>596</v>
      </c>
      <c r="I178" s="334">
        <v>1</v>
      </c>
      <c r="J178" s="334">
        <v>0.5</v>
      </c>
      <c r="K178" s="299">
        <f>I178*J178</f>
        <v>0.5</v>
      </c>
      <c r="L178" s="337" t="s">
        <v>513</v>
      </c>
      <c r="M178" s="393" t="s">
        <v>603</v>
      </c>
      <c r="N178" s="295"/>
    </row>
    <row r="179" spans="1:14" ht="20.149999999999999" customHeight="1">
      <c r="A179" s="398"/>
      <c r="B179" s="399"/>
      <c r="C179" s="374"/>
      <c r="D179" s="904" t="s">
        <v>530</v>
      </c>
      <c r="E179" s="834"/>
      <c r="F179" s="837"/>
      <c r="G179" s="904"/>
      <c r="H179" s="837"/>
      <c r="I179" s="394">
        <f>SUM(I177:I178)</f>
        <v>2</v>
      </c>
      <c r="J179" s="334"/>
      <c r="K179" s="395">
        <f>SUM(K177:K178)</f>
        <v>1</v>
      </c>
      <c r="L179" s="340"/>
      <c r="M179" s="336"/>
      <c r="N179" s="295"/>
    </row>
    <row r="180" spans="1:14" ht="19.5" customHeight="1">
      <c r="A180" s="398"/>
      <c r="B180" s="399"/>
      <c r="C180" s="838" t="s">
        <v>468</v>
      </c>
      <c r="D180" s="834"/>
      <c r="E180" s="834"/>
      <c r="F180" s="834"/>
      <c r="G180" s="834"/>
      <c r="H180" s="834"/>
      <c r="I180" s="834"/>
      <c r="J180" s="837"/>
      <c r="K180" s="392"/>
      <c r="L180" s="340"/>
      <c r="M180" s="336"/>
      <c r="N180" s="295"/>
    </row>
    <row r="181" spans="1:14" ht="30" customHeight="1">
      <c r="A181" s="398"/>
      <c r="B181" s="399"/>
      <c r="C181" s="372">
        <v>1</v>
      </c>
      <c r="D181" s="903" t="s">
        <v>604</v>
      </c>
      <c r="E181" s="903"/>
      <c r="F181" s="903"/>
      <c r="G181" s="325" t="s">
        <v>605</v>
      </c>
      <c r="H181" s="334" t="s">
        <v>596</v>
      </c>
      <c r="I181" s="334">
        <v>1</v>
      </c>
      <c r="J181" s="334">
        <v>0.5</v>
      </c>
      <c r="K181" s="299">
        <f>I181*J181</f>
        <v>0.5</v>
      </c>
      <c r="L181" s="337" t="s">
        <v>513</v>
      </c>
      <c r="M181" s="393" t="s">
        <v>606</v>
      </c>
      <c r="N181" s="295"/>
    </row>
    <row r="182" spans="1:14" ht="20.149999999999999" customHeight="1">
      <c r="A182" s="398"/>
      <c r="B182" s="399"/>
      <c r="C182" s="374"/>
      <c r="D182" s="904" t="s">
        <v>530</v>
      </c>
      <c r="E182" s="834"/>
      <c r="F182" s="837"/>
      <c r="G182" s="904"/>
      <c r="H182" s="837"/>
      <c r="I182" s="394">
        <f>SUM(I181:I181)</f>
        <v>1</v>
      </c>
      <c r="J182" s="334"/>
      <c r="K182" s="299">
        <f>SUM(K181:K181)</f>
        <v>0.5</v>
      </c>
      <c r="L182" s="340"/>
      <c r="M182" s="336"/>
      <c r="N182" s="295"/>
    </row>
    <row r="183" spans="1:14" ht="19.5" customHeight="1">
      <c r="A183" s="398"/>
      <c r="B183" s="399"/>
      <c r="C183" s="838" t="s">
        <v>473</v>
      </c>
      <c r="D183" s="834"/>
      <c r="E183" s="834"/>
      <c r="F183" s="834"/>
      <c r="G183" s="834"/>
      <c r="H183" s="834"/>
      <c r="I183" s="834"/>
      <c r="J183" s="837"/>
      <c r="K183" s="392"/>
      <c r="L183" s="340"/>
      <c r="M183" s="336"/>
      <c r="N183" s="295"/>
    </row>
    <row r="184" spans="1:14" ht="35.15" customHeight="1">
      <c r="A184" s="398"/>
      <c r="B184" s="399"/>
      <c r="C184" s="372">
        <v>1</v>
      </c>
      <c r="D184" s="903" t="s">
        <v>607</v>
      </c>
      <c r="E184" s="903"/>
      <c r="F184" s="903"/>
      <c r="G184" s="325" t="s">
        <v>608</v>
      </c>
      <c r="H184" s="334" t="s">
        <v>596</v>
      </c>
      <c r="I184" s="334">
        <v>1</v>
      </c>
      <c r="J184" s="334">
        <v>0.5</v>
      </c>
      <c r="K184" s="299">
        <f>I184*J184</f>
        <v>0.5</v>
      </c>
      <c r="L184" s="337" t="s">
        <v>513</v>
      </c>
      <c r="M184" s="393" t="s">
        <v>609</v>
      </c>
      <c r="N184" s="295"/>
    </row>
    <row r="185" spans="1:14" s="672" customFormat="1" ht="35.15" customHeight="1">
      <c r="A185" s="398"/>
      <c r="B185" s="399"/>
      <c r="C185" s="372"/>
      <c r="D185" s="700"/>
      <c r="E185" s="700"/>
      <c r="F185" s="700"/>
      <c r="G185" s="689"/>
      <c r="H185" s="318"/>
      <c r="I185" s="334"/>
      <c r="J185" s="334"/>
      <c r="K185" s="299"/>
      <c r="L185" s="337"/>
      <c r="M185" s="393"/>
      <c r="N185" s="295"/>
    </row>
    <row r="186" spans="1:14" ht="20.149999999999999" customHeight="1">
      <c r="A186" s="398"/>
      <c r="B186" s="399"/>
      <c r="C186" s="374"/>
      <c r="D186" s="904" t="s">
        <v>530</v>
      </c>
      <c r="E186" s="834"/>
      <c r="F186" s="837"/>
      <c r="G186" s="833"/>
      <c r="H186" s="837"/>
      <c r="I186" s="394">
        <f>SUM(I184:I184)</f>
        <v>1</v>
      </c>
      <c r="J186" s="292"/>
      <c r="K186" s="395">
        <f>SUM(K184:K184)</f>
        <v>0.5</v>
      </c>
      <c r="L186" s="340"/>
      <c r="M186" s="336"/>
      <c r="N186" s="295"/>
    </row>
    <row r="187" spans="1:14" ht="20.149999999999999" customHeight="1">
      <c r="A187" s="398"/>
      <c r="B187" s="399"/>
      <c r="C187" s="838" t="s">
        <v>610</v>
      </c>
      <c r="D187" s="834"/>
      <c r="E187" s="834"/>
      <c r="F187" s="834"/>
      <c r="G187" s="834"/>
      <c r="H187" s="834"/>
      <c r="I187" s="834"/>
      <c r="J187" s="837"/>
      <c r="K187" s="392"/>
      <c r="L187" s="340"/>
      <c r="M187" s="336"/>
      <c r="N187" s="295"/>
    </row>
    <row r="188" spans="1:14" ht="35.15" customHeight="1">
      <c r="A188" s="398"/>
      <c r="B188" s="399"/>
      <c r="C188" s="372">
        <v>1</v>
      </c>
      <c r="D188" s="903" t="s">
        <v>611</v>
      </c>
      <c r="E188" s="903"/>
      <c r="F188" s="903"/>
      <c r="G188" s="396" t="s">
        <v>612</v>
      </c>
      <c r="H188" s="334" t="s">
        <v>596</v>
      </c>
      <c r="I188" s="334">
        <v>1</v>
      </c>
      <c r="J188" s="334">
        <v>0.5</v>
      </c>
      <c r="K188" s="299">
        <f>I188*J188</f>
        <v>0.5</v>
      </c>
      <c r="L188" s="337" t="s">
        <v>513</v>
      </c>
      <c r="M188" s="393" t="s">
        <v>613</v>
      </c>
      <c r="N188" s="295"/>
    </row>
    <row r="189" spans="1:14" ht="20.149999999999999" customHeight="1">
      <c r="A189" s="398"/>
      <c r="B189" s="399"/>
      <c r="C189" s="374"/>
      <c r="D189" s="904" t="s">
        <v>530</v>
      </c>
      <c r="E189" s="834"/>
      <c r="F189" s="837"/>
      <c r="G189" s="904"/>
      <c r="H189" s="837"/>
      <c r="I189" s="394">
        <f>SUM(I188:I188)</f>
        <v>1</v>
      </c>
      <c r="J189" s="334"/>
      <c r="K189" s="299">
        <f>SUM(K188:K188)</f>
        <v>0.5</v>
      </c>
      <c r="L189" s="340"/>
      <c r="M189" s="336"/>
      <c r="N189" s="295"/>
    </row>
    <row r="190" spans="1:14" ht="19.5" customHeight="1">
      <c r="A190" s="398"/>
      <c r="B190" s="400" t="s">
        <v>177</v>
      </c>
      <c r="C190" s="838" t="s">
        <v>178</v>
      </c>
      <c r="D190" s="834"/>
      <c r="E190" s="834"/>
      <c r="F190" s="834"/>
      <c r="G190" s="834"/>
      <c r="H190" s="834"/>
      <c r="I190" s="834"/>
      <c r="J190" s="837"/>
      <c r="K190" s="292">
        <f>SUM(K191+K254)</f>
        <v>48</v>
      </c>
      <c r="L190" s="340"/>
      <c r="M190" s="336"/>
      <c r="N190" s="295"/>
    </row>
    <row r="191" spans="1:14" ht="19.5" customHeight="1">
      <c r="A191" s="398"/>
      <c r="B191" s="399"/>
      <c r="C191" s="838" t="s">
        <v>614</v>
      </c>
      <c r="D191" s="834"/>
      <c r="E191" s="834"/>
      <c r="F191" s="834"/>
      <c r="G191" s="834"/>
      <c r="H191" s="834"/>
      <c r="I191" s="834"/>
      <c r="J191" s="837"/>
      <c r="K191" s="410">
        <f>K200+K207+K214+K220+K225+K234+K239+K247+K253</f>
        <v>26</v>
      </c>
      <c r="L191" s="407"/>
      <c r="M191" s="408"/>
      <c r="N191" s="292"/>
    </row>
    <row r="192" spans="1:14" ht="17.25" customHeight="1">
      <c r="A192" s="398"/>
      <c r="B192" s="367"/>
      <c r="C192" s="838" t="s">
        <v>459</v>
      </c>
      <c r="D192" s="834"/>
      <c r="E192" s="834"/>
      <c r="F192" s="834"/>
      <c r="G192" s="834"/>
      <c r="H192" s="834"/>
      <c r="I192" s="834"/>
      <c r="J192" s="411"/>
      <c r="K192" s="392"/>
      <c r="L192" s="340"/>
      <c r="M192" s="336"/>
      <c r="N192" s="295"/>
    </row>
    <row r="193" spans="1:14" s="672" customFormat="1" ht="46" customHeight="1">
      <c r="A193" s="401"/>
      <c r="B193" s="402"/>
      <c r="C193" s="661"/>
      <c r="D193" s="662"/>
      <c r="E193" s="662"/>
      <c r="F193" s="662"/>
      <c r="G193" s="662"/>
      <c r="H193" s="662"/>
      <c r="I193" s="662"/>
      <c r="J193" s="411"/>
      <c r="K193" s="392"/>
      <c r="L193" s="692" t="s">
        <v>1461</v>
      </c>
      <c r="M193" s="691" t="s">
        <v>1462</v>
      </c>
      <c r="N193" s="295"/>
    </row>
    <row r="194" spans="1:14" ht="45" customHeight="1">
      <c r="A194" s="401"/>
      <c r="B194" s="402"/>
      <c r="C194" s="334">
        <v>1</v>
      </c>
      <c r="D194" s="840" t="s">
        <v>615</v>
      </c>
      <c r="E194" s="834"/>
      <c r="F194" s="837"/>
      <c r="G194" s="403" t="s">
        <v>616</v>
      </c>
      <c r="H194" s="334" t="s">
        <v>179</v>
      </c>
      <c r="I194" s="334">
        <v>1</v>
      </c>
      <c r="J194" s="334">
        <v>1</v>
      </c>
      <c r="K194" s="299">
        <f>I194*J194</f>
        <v>1</v>
      </c>
      <c r="L194" s="337" t="s">
        <v>617</v>
      </c>
      <c r="M194" s="393" t="s">
        <v>618</v>
      </c>
      <c r="N194" s="412"/>
    </row>
    <row r="195" spans="1:14" s="672" customFormat="1" ht="45" customHeight="1">
      <c r="A195" s="401"/>
      <c r="B195" s="402"/>
      <c r="C195" s="334"/>
      <c r="D195" s="664"/>
      <c r="E195" s="662"/>
      <c r="F195" s="663"/>
      <c r="G195" s="403"/>
      <c r="H195" s="334"/>
      <c r="I195" s="334"/>
      <c r="J195" s="334"/>
      <c r="K195" s="299"/>
      <c r="L195" s="692" t="s">
        <v>1461</v>
      </c>
      <c r="M195" s="691" t="s">
        <v>1460</v>
      </c>
      <c r="N195" s="412"/>
    </row>
    <row r="196" spans="1:14" ht="35.15" customHeight="1">
      <c r="A196" s="401"/>
      <c r="B196" s="402"/>
      <c r="C196" s="334">
        <v>2</v>
      </c>
      <c r="D196" s="840" t="s">
        <v>619</v>
      </c>
      <c r="E196" s="834"/>
      <c r="F196" s="837"/>
      <c r="G196" s="403" t="s">
        <v>620</v>
      </c>
      <c r="H196" s="334" t="s">
        <v>179</v>
      </c>
      <c r="I196" s="334">
        <v>1</v>
      </c>
      <c r="J196" s="334">
        <v>1</v>
      </c>
      <c r="K196" s="299">
        <f>I196*J196</f>
        <v>1</v>
      </c>
      <c r="L196" s="337" t="s">
        <v>621</v>
      </c>
      <c r="M196" s="393" t="s">
        <v>622</v>
      </c>
      <c r="N196" s="412"/>
    </row>
    <row r="197" spans="1:14" s="672" customFormat="1" ht="35.15" customHeight="1">
      <c r="A197" s="401"/>
      <c r="B197" s="402"/>
      <c r="C197" s="334"/>
      <c r="D197" s="664"/>
      <c r="E197" s="662"/>
      <c r="F197" s="663"/>
      <c r="G197" s="403"/>
      <c r="H197" s="334"/>
      <c r="I197" s="334"/>
      <c r="J197" s="334"/>
      <c r="K197" s="299"/>
      <c r="L197" s="692" t="s">
        <v>1497</v>
      </c>
      <c r="M197" s="406" t="s">
        <v>1496</v>
      </c>
      <c r="N197" s="412"/>
    </row>
    <row r="198" spans="1:14" ht="35.15" customHeight="1">
      <c r="A198" s="401"/>
      <c r="B198" s="402"/>
      <c r="C198" s="334">
        <v>3</v>
      </c>
      <c r="D198" s="840" t="s">
        <v>623</v>
      </c>
      <c r="E198" s="834"/>
      <c r="F198" s="837"/>
      <c r="G198" s="403" t="s">
        <v>624</v>
      </c>
      <c r="H198" s="334" t="s">
        <v>179</v>
      </c>
      <c r="I198" s="334">
        <v>1</v>
      </c>
      <c r="J198" s="334">
        <v>1</v>
      </c>
      <c r="K198" s="299">
        <f>I198*J198</f>
        <v>1</v>
      </c>
      <c r="L198" s="337" t="s">
        <v>625</v>
      </c>
      <c r="M198" s="393" t="s">
        <v>626</v>
      </c>
      <c r="N198" s="412"/>
    </row>
    <row r="199" spans="1:14" ht="35.15" customHeight="1">
      <c r="A199" s="401"/>
      <c r="B199" s="402"/>
      <c r="C199" s="334">
        <v>4</v>
      </c>
      <c r="D199" s="840" t="s">
        <v>627</v>
      </c>
      <c r="E199" s="834"/>
      <c r="F199" s="837"/>
      <c r="G199" s="403" t="s">
        <v>624</v>
      </c>
      <c r="H199" s="334" t="s">
        <v>179</v>
      </c>
      <c r="I199" s="334">
        <v>1</v>
      </c>
      <c r="J199" s="334">
        <v>1</v>
      </c>
      <c r="K199" s="299">
        <f>I199*J199</f>
        <v>1</v>
      </c>
      <c r="L199" s="337" t="s">
        <v>628</v>
      </c>
      <c r="M199" s="393" t="s">
        <v>629</v>
      </c>
      <c r="N199" s="412"/>
    </row>
    <row r="200" spans="1:14" ht="19.5" customHeight="1">
      <c r="A200" s="401"/>
      <c r="B200" s="402"/>
      <c r="C200" s="404"/>
      <c r="D200" s="904" t="s">
        <v>630</v>
      </c>
      <c r="E200" s="834"/>
      <c r="F200" s="837"/>
      <c r="G200" s="904"/>
      <c r="H200" s="837"/>
      <c r="I200" s="394">
        <f>SUM(I194:I199)</f>
        <v>4</v>
      </c>
      <c r="J200" s="334"/>
      <c r="K200" s="395">
        <f>SUM(K194:K199)</f>
        <v>4</v>
      </c>
      <c r="L200" s="340"/>
      <c r="M200" s="336"/>
      <c r="N200" s="295"/>
    </row>
    <row r="201" spans="1:14" ht="19.5" customHeight="1">
      <c r="A201" s="401"/>
      <c r="B201" s="402"/>
      <c r="C201" s="838" t="s">
        <v>463</v>
      </c>
      <c r="D201" s="834"/>
      <c r="E201" s="834"/>
      <c r="F201" s="834"/>
      <c r="G201" s="834"/>
      <c r="H201" s="834"/>
      <c r="I201" s="834"/>
      <c r="J201" s="411"/>
      <c r="K201" s="392"/>
      <c r="L201" s="340"/>
      <c r="M201" s="336"/>
      <c r="N201" s="295"/>
    </row>
    <row r="202" spans="1:14" s="672" customFormat="1" ht="43" customHeight="1">
      <c r="A202" s="401"/>
      <c r="B202" s="402"/>
      <c r="C202" s="661"/>
      <c r="D202" s="662"/>
      <c r="E202" s="662"/>
      <c r="F202" s="662"/>
      <c r="G202" s="662"/>
      <c r="H202" s="662"/>
      <c r="I202" s="662"/>
      <c r="J202" s="411"/>
      <c r="K202" s="392"/>
      <c r="L202" s="692" t="s">
        <v>1461</v>
      </c>
      <c r="M202" s="691" t="s">
        <v>1460</v>
      </c>
      <c r="N202" s="295"/>
    </row>
    <row r="203" spans="1:14" ht="46" customHeight="1">
      <c r="A203" s="401"/>
      <c r="B203" s="402"/>
      <c r="C203" s="334">
        <v>1</v>
      </c>
      <c r="D203" s="840" t="s">
        <v>631</v>
      </c>
      <c r="E203" s="834"/>
      <c r="F203" s="837"/>
      <c r="G203" s="403" t="s">
        <v>632</v>
      </c>
      <c r="H203" s="334" t="s">
        <v>179</v>
      </c>
      <c r="I203" s="334">
        <v>1</v>
      </c>
      <c r="J203" s="334">
        <v>1</v>
      </c>
      <c r="K203" s="299">
        <v>1</v>
      </c>
      <c r="L203" s="337" t="s">
        <v>633</v>
      </c>
      <c r="M203" s="393" t="s">
        <v>634</v>
      </c>
      <c r="N203" s="412"/>
    </row>
    <row r="204" spans="1:14" s="672" customFormat="1" ht="46" customHeight="1">
      <c r="A204" s="401"/>
      <c r="B204" s="402"/>
      <c r="C204" s="334"/>
      <c r="D204" s="664"/>
      <c r="E204" s="662"/>
      <c r="F204" s="663"/>
      <c r="G204" s="403"/>
      <c r="H204" s="334"/>
      <c r="I204" s="334"/>
      <c r="J204" s="334"/>
      <c r="K204" s="299"/>
      <c r="L204" s="692" t="s">
        <v>1459</v>
      </c>
      <c r="M204" s="691" t="s">
        <v>1458</v>
      </c>
      <c r="N204" s="412"/>
    </row>
    <row r="205" spans="1:14" ht="45" customHeight="1">
      <c r="A205" s="401"/>
      <c r="B205" s="402"/>
      <c r="C205" s="334">
        <v>2</v>
      </c>
      <c r="D205" s="840" t="s">
        <v>635</v>
      </c>
      <c r="E205" s="834"/>
      <c r="F205" s="837"/>
      <c r="G205" s="403" t="s">
        <v>636</v>
      </c>
      <c r="H205" s="334" t="s">
        <v>179</v>
      </c>
      <c r="I205" s="334">
        <v>1</v>
      </c>
      <c r="J205" s="334">
        <v>1</v>
      </c>
      <c r="K205" s="299">
        <v>1</v>
      </c>
      <c r="L205" s="337" t="s">
        <v>637</v>
      </c>
      <c r="M205" s="393" t="s">
        <v>638</v>
      </c>
      <c r="N205" s="412"/>
    </row>
    <row r="206" spans="1:14" ht="45" customHeight="1">
      <c r="A206" s="401"/>
      <c r="B206" s="402"/>
      <c r="C206" s="334">
        <v>3</v>
      </c>
      <c r="D206" s="840" t="s">
        <v>639</v>
      </c>
      <c r="E206" s="834"/>
      <c r="F206" s="837"/>
      <c r="G206" s="403" t="s">
        <v>525</v>
      </c>
      <c r="H206" s="334" t="s">
        <v>179</v>
      </c>
      <c r="I206" s="334">
        <v>1</v>
      </c>
      <c r="J206" s="334">
        <v>1</v>
      </c>
      <c r="K206" s="299">
        <v>1</v>
      </c>
      <c r="L206" s="337" t="s">
        <v>640</v>
      </c>
      <c r="M206" s="393" t="s">
        <v>641</v>
      </c>
      <c r="N206" s="412"/>
    </row>
    <row r="207" spans="1:14" ht="19.5" customHeight="1">
      <c r="A207" s="401"/>
      <c r="B207" s="402"/>
      <c r="C207" s="404"/>
      <c r="D207" s="904" t="s">
        <v>630</v>
      </c>
      <c r="E207" s="834"/>
      <c r="F207" s="837"/>
      <c r="G207" s="904"/>
      <c r="H207" s="837"/>
      <c r="I207" s="394">
        <f>SUM(I203:I206)</f>
        <v>3</v>
      </c>
      <c r="J207" s="334"/>
      <c r="K207" s="395">
        <f>SUM(K203:K206)</f>
        <v>3</v>
      </c>
      <c r="L207" s="340"/>
      <c r="M207" s="336"/>
      <c r="N207" s="295"/>
    </row>
    <row r="208" spans="1:14" ht="19.5" customHeight="1">
      <c r="A208" s="401"/>
      <c r="B208" s="402"/>
      <c r="C208" s="838" t="s">
        <v>468</v>
      </c>
      <c r="D208" s="834"/>
      <c r="E208" s="834"/>
      <c r="F208" s="834"/>
      <c r="G208" s="834"/>
      <c r="H208" s="834"/>
      <c r="I208" s="834"/>
      <c r="J208" s="411"/>
      <c r="K208" s="392"/>
      <c r="L208" s="340"/>
      <c r="M208" s="336"/>
      <c r="N208" s="295"/>
    </row>
    <row r="209" spans="1:14" s="672" customFormat="1" ht="57" customHeight="1">
      <c r="A209" s="401"/>
      <c r="B209" s="402"/>
      <c r="C209" s="661"/>
      <c r="D209" s="662"/>
      <c r="E209" s="662"/>
      <c r="F209" s="662"/>
      <c r="G209" s="662"/>
      <c r="H209" s="662"/>
      <c r="I209" s="662"/>
      <c r="J209" s="411"/>
      <c r="K209" s="392"/>
      <c r="L209" s="692" t="s">
        <v>1457</v>
      </c>
      <c r="M209" s="418" t="s">
        <v>1456</v>
      </c>
      <c r="N209" s="295"/>
    </row>
    <row r="210" spans="1:14" ht="45" customHeight="1">
      <c r="A210" s="401"/>
      <c r="B210" s="402"/>
      <c r="C210" s="334">
        <v>1</v>
      </c>
      <c r="D210" s="840" t="s">
        <v>642</v>
      </c>
      <c r="E210" s="834"/>
      <c r="F210" s="837"/>
      <c r="G210" s="403" t="s">
        <v>643</v>
      </c>
      <c r="H210" s="334" t="s">
        <v>179</v>
      </c>
      <c r="I210" s="334">
        <v>1</v>
      </c>
      <c r="J210" s="334">
        <v>1</v>
      </c>
      <c r="K210" s="299">
        <f t="shared" ref="K210:K213" si="14">I210*J210</f>
        <v>1</v>
      </c>
      <c r="L210" s="337" t="s">
        <v>644</v>
      </c>
      <c r="M210" s="393" t="s">
        <v>645</v>
      </c>
      <c r="N210" s="412"/>
    </row>
    <row r="211" spans="1:14" ht="45" customHeight="1">
      <c r="A211" s="401"/>
      <c r="B211" s="402"/>
      <c r="C211" s="334">
        <v>2</v>
      </c>
      <c r="D211" s="840" t="s">
        <v>646</v>
      </c>
      <c r="E211" s="834"/>
      <c r="F211" s="837"/>
      <c r="G211" s="403" t="s">
        <v>647</v>
      </c>
      <c r="H211" s="334" t="s">
        <v>179</v>
      </c>
      <c r="I211" s="334">
        <v>1</v>
      </c>
      <c r="J211" s="334">
        <v>1</v>
      </c>
      <c r="K211" s="299">
        <f t="shared" si="14"/>
        <v>1</v>
      </c>
      <c r="L211" s="337" t="s">
        <v>648</v>
      </c>
      <c r="M211" s="393" t="s">
        <v>649</v>
      </c>
      <c r="N211" s="412"/>
    </row>
    <row r="212" spans="1:14" ht="45" customHeight="1">
      <c r="A212" s="401"/>
      <c r="B212" s="402"/>
      <c r="C212" s="334">
        <v>3</v>
      </c>
      <c r="D212" s="840" t="s">
        <v>650</v>
      </c>
      <c r="E212" s="834"/>
      <c r="F212" s="837"/>
      <c r="G212" s="403" t="s">
        <v>651</v>
      </c>
      <c r="H212" s="334" t="s">
        <v>179</v>
      </c>
      <c r="I212" s="334">
        <v>1</v>
      </c>
      <c r="J212" s="334">
        <v>1</v>
      </c>
      <c r="K212" s="299">
        <f t="shared" si="14"/>
        <v>1</v>
      </c>
      <c r="L212" s="337" t="s">
        <v>652</v>
      </c>
      <c r="M212" s="393" t="s">
        <v>653</v>
      </c>
      <c r="N212" s="412"/>
    </row>
    <row r="213" spans="1:14" ht="45" customHeight="1">
      <c r="A213" s="401"/>
      <c r="B213" s="402"/>
      <c r="C213" s="334">
        <v>4</v>
      </c>
      <c r="D213" s="840" t="s">
        <v>654</v>
      </c>
      <c r="E213" s="834"/>
      <c r="F213" s="837"/>
      <c r="G213" s="403" t="s">
        <v>655</v>
      </c>
      <c r="H213" s="334" t="s">
        <v>179</v>
      </c>
      <c r="I213" s="334">
        <v>1</v>
      </c>
      <c r="J213" s="334">
        <v>1</v>
      </c>
      <c r="K213" s="299">
        <f t="shared" si="14"/>
        <v>1</v>
      </c>
      <c r="L213" s="337" t="s">
        <v>656</v>
      </c>
      <c r="M213" s="393" t="s">
        <v>657</v>
      </c>
      <c r="N213" s="412"/>
    </row>
    <row r="214" spans="1:14" ht="19.5" customHeight="1">
      <c r="A214" s="401"/>
      <c r="B214" s="402"/>
      <c r="C214" s="404"/>
      <c r="D214" s="904" t="s">
        <v>630</v>
      </c>
      <c r="E214" s="834"/>
      <c r="F214" s="837"/>
      <c r="G214" s="904"/>
      <c r="H214" s="837"/>
      <c r="I214" s="394">
        <f>SUM(I210:I213)</f>
        <v>4</v>
      </c>
      <c r="J214" s="334"/>
      <c r="K214" s="395">
        <f>SUM(K210:K213)</f>
        <v>4</v>
      </c>
      <c r="L214" s="340"/>
      <c r="M214" s="336"/>
      <c r="N214" s="295"/>
    </row>
    <row r="215" spans="1:14" ht="19.5" customHeight="1">
      <c r="A215" s="401"/>
      <c r="B215" s="402"/>
      <c r="C215" s="838" t="s">
        <v>473</v>
      </c>
      <c r="D215" s="834"/>
      <c r="E215" s="834"/>
      <c r="F215" s="834"/>
      <c r="G215" s="834"/>
      <c r="H215" s="834"/>
      <c r="I215" s="834"/>
      <c r="J215" s="411"/>
      <c r="K215" s="392"/>
      <c r="L215" s="340"/>
      <c r="M215" s="336"/>
      <c r="N215" s="295"/>
    </row>
    <row r="216" spans="1:14" s="672" customFormat="1" ht="45.65" customHeight="1">
      <c r="A216" s="401"/>
      <c r="B216" s="402"/>
      <c r="C216" s="661"/>
      <c r="D216" s="662"/>
      <c r="E216" s="662"/>
      <c r="F216" s="662"/>
      <c r="G216" s="662"/>
      <c r="H216" s="662"/>
      <c r="I216" s="662"/>
      <c r="J216" s="411"/>
      <c r="K216" s="392"/>
      <c r="L216" s="692" t="s">
        <v>1457</v>
      </c>
      <c r="M216" s="418" t="s">
        <v>1456</v>
      </c>
      <c r="N216" s="295"/>
    </row>
    <row r="217" spans="1:14" ht="45" customHeight="1">
      <c r="A217" s="401"/>
      <c r="B217" s="402"/>
      <c r="C217" s="334">
        <v>1</v>
      </c>
      <c r="D217" s="840" t="s">
        <v>658</v>
      </c>
      <c r="E217" s="834"/>
      <c r="F217" s="837"/>
      <c r="G217" s="403" t="s">
        <v>548</v>
      </c>
      <c r="H217" s="334" t="s">
        <v>179</v>
      </c>
      <c r="I217" s="334">
        <v>1</v>
      </c>
      <c r="J217" s="334">
        <v>1</v>
      </c>
      <c r="K217" s="299">
        <f>I217*J217</f>
        <v>1</v>
      </c>
      <c r="L217" s="337" t="s">
        <v>659</v>
      </c>
      <c r="M217" s="393" t="s">
        <v>660</v>
      </c>
      <c r="N217" s="412"/>
    </row>
    <row r="218" spans="1:14" s="672" customFormat="1" ht="45" customHeight="1">
      <c r="A218" s="401"/>
      <c r="B218" s="402"/>
      <c r="C218" s="334"/>
      <c r="D218" s="664"/>
      <c r="E218" s="662"/>
      <c r="F218" s="663"/>
      <c r="G218" s="403"/>
      <c r="H218" s="334"/>
      <c r="I218" s="334"/>
      <c r="J218" s="334"/>
      <c r="K218" s="299"/>
      <c r="L218" s="692" t="s">
        <v>1453</v>
      </c>
      <c r="M218" s="691" t="s">
        <v>1452</v>
      </c>
      <c r="N218" s="412"/>
    </row>
    <row r="219" spans="1:14" ht="45" customHeight="1">
      <c r="A219" s="401"/>
      <c r="B219" s="402"/>
      <c r="C219" s="334">
        <v>2</v>
      </c>
      <c r="D219" s="840" t="s">
        <v>661</v>
      </c>
      <c r="E219" s="834"/>
      <c r="F219" s="837"/>
      <c r="G219" s="403" t="s">
        <v>554</v>
      </c>
      <c r="H219" s="334" t="s">
        <v>179</v>
      </c>
      <c r="I219" s="334">
        <v>1</v>
      </c>
      <c r="J219" s="334">
        <v>1</v>
      </c>
      <c r="K219" s="299">
        <f>I219*J219</f>
        <v>1</v>
      </c>
      <c r="L219" s="337" t="s">
        <v>662</v>
      </c>
      <c r="M219" s="393" t="s">
        <v>663</v>
      </c>
      <c r="N219" s="412"/>
    </row>
    <row r="220" spans="1:14" ht="19.5" customHeight="1">
      <c r="A220" s="401"/>
      <c r="B220" s="402"/>
      <c r="C220" s="334"/>
      <c r="D220" s="904" t="s">
        <v>630</v>
      </c>
      <c r="E220" s="834"/>
      <c r="F220" s="837"/>
      <c r="G220" s="904"/>
      <c r="H220" s="837"/>
      <c r="I220" s="394">
        <f>SUM(I217:I219)</f>
        <v>2</v>
      </c>
      <c r="J220" s="334"/>
      <c r="K220" s="395">
        <f>SUM(K217:K219)</f>
        <v>2</v>
      </c>
      <c r="L220" s="340"/>
      <c r="M220" s="336"/>
      <c r="N220" s="295"/>
    </row>
    <row r="221" spans="1:14" ht="19.5" customHeight="1">
      <c r="A221" s="401"/>
      <c r="B221" s="402"/>
      <c r="C221" s="838" t="s">
        <v>610</v>
      </c>
      <c r="D221" s="834"/>
      <c r="E221" s="834"/>
      <c r="F221" s="834"/>
      <c r="G221" s="834"/>
      <c r="H221" s="834"/>
      <c r="I221" s="834"/>
      <c r="J221" s="411"/>
      <c r="K221" s="392"/>
      <c r="L221" s="340"/>
      <c r="M221" s="336"/>
      <c r="N221" s="295"/>
    </row>
    <row r="222" spans="1:14" s="672" customFormat="1" ht="19.5" customHeight="1">
      <c r="A222" s="401"/>
      <c r="B222" s="402"/>
      <c r="C222" s="661"/>
      <c r="D222" s="662"/>
      <c r="E222" s="662"/>
      <c r="F222" s="662"/>
      <c r="G222" s="662"/>
      <c r="H222" s="662"/>
      <c r="I222" s="662"/>
      <c r="J222" s="411"/>
      <c r="K222" s="392"/>
      <c r="L222" s="340"/>
      <c r="M222" s="336"/>
      <c r="N222" s="295"/>
    </row>
    <row r="223" spans="1:14" ht="45" customHeight="1">
      <c r="A223" s="401"/>
      <c r="B223" s="402"/>
      <c r="C223" s="334">
        <v>1</v>
      </c>
      <c r="D223" s="840" t="s">
        <v>664</v>
      </c>
      <c r="E223" s="834"/>
      <c r="F223" s="837"/>
      <c r="G223" s="403" t="s">
        <v>665</v>
      </c>
      <c r="H223" s="334" t="s">
        <v>179</v>
      </c>
      <c r="I223" s="334">
        <v>1</v>
      </c>
      <c r="J223" s="334">
        <v>1</v>
      </c>
      <c r="K223" s="299">
        <v>1</v>
      </c>
      <c r="L223" s="337" t="s">
        <v>666</v>
      </c>
      <c r="M223" s="393" t="s">
        <v>663</v>
      </c>
      <c r="N223" s="412"/>
    </row>
    <row r="224" spans="1:14" ht="45" customHeight="1">
      <c r="A224" s="401"/>
      <c r="B224" s="402"/>
      <c r="C224" s="334">
        <v>2</v>
      </c>
      <c r="D224" s="840" t="s">
        <v>667</v>
      </c>
      <c r="E224" s="834"/>
      <c r="F224" s="837"/>
      <c r="G224" s="403" t="s">
        <v>668</v>
      </c>
      <c r="H224" s="334" t="s">
        <v>179</v>
      </c>
      <c r="I224" s="334">
        <v>1</v>
      </c>
      <c r="J224" s="334">
        <v>1</v>
      </c>
      <c r="K224" s="299">
        <v>1</v>
      </c>
      <c r="L224" s="337" t="s">
        <v>669</v>
      </c>
      <c r="M224" s="393" t="s">
        <v>670</v>
      </c>
      <c r="N224" s="412"/>
    </row>
    <row r="225" spans="1:14" ht="19.5" customHeight="1">
      <c r="A225" s="401"/>
      <c r="B225" s="402"/>
      <c r="C225" s="404"/>
      <c r="D225" s="904" t="s">
        <v>630</v>
      </c>
      <c r="E225" s="834"/>
      <c r="F225" s="837"/>
      <c r="G225" s="904"/>
      <c r="H225" s="837"/>
      <c r="I225" s="394">
        <f>SUM(I223:I224)</f>
        <v>2</v>
      </c>
      <c r="J225" s="334"/>
      <c r="K225" s="395">
        <f>SUM(K223:K224)</f>
        <v>2</v>
      </c>
      <c r="L225" s="340"/>
      <c r="M225" s="336"/>
      <c r="N225" s="295"/>
    </row>
    <row r="226" spans="1:14" ht="19.5" customHeight="1">
      <c r="A226" s="401"/>
      <c r="B226" s="402"/>
      <c r="C226" s="838" t="s">
        <v>572</v>
      </c>
      <c r="D226" s="834"/>
      <c r="E226" s="834"/>
      <c r="F226" s="834"/>
      <c r="G226" s="834"/>
      <c r="H226" s="834"/>
      <c r="I226" s="834"/>
      <c r="J226" s="411"/>
      <c r="K226" s="392"/>
      <c r="L226" s="340"/>
      <c r="M226" s="336"/>
      <c r="N226" s="295"/>
    </row>
    <row r="227" spans="1:14" s="672" customFormat="1" ht="19.5" customHeight="1">
      <c r="A227" s="401"/>
      <c r="B227" s="402"/>
      <c r="C227" s="661"/>
      <c r="D227" s="662"/>
      <c r="E227" s="662"/>
      <c r="F227" s="662"/>
      <c r="G227" s="662"/>
      <c r="H227" s="662"/>
      <c r="I227" s="662"/>
      <c r="J227" s="411"/>
      <c r="K227" s="392"/>
      <c r="L227" s="340"/>
      <c r="M227" s="336"/>
      <c r="N227" s="295"/>
    </row>
    <row r="228" spans="1:14" ht="45" customHeight="1">
      <c r="A228" s="401"/>
      <c r="B228" s="402"/>
      <c r="C228" s="334">
        <v>1</v>
      </c>
      <c r="D228" s="840" t="s">
        <v>671</v>
      </c>
      <c r="E228" s="834"/>
      <c r="F228" s="837"/>
      <c r="G228" s="619" t="s">
        <v>672</v>
      </c>
      <c r="H228" s="334" t="s">
        <v>179</v>
      </c>
      <c r="I228" s="334">
        <v>1</v>
      </c>
      <c r="J228" s="334">
        <v>1</v>
      </c>
      <c r="K228" s="299">
        <v>1</v>
      </c>
      <c r="L228" s="337" t="s">
        <v>673</v>
      </c>
      <c r="M228" s="393" t="s">
        <v>674</v>
      </c>
      <c r="N228" s="412"/>
    </row>
    <row r="229" spans="1:14" s="672" customFormat="1" ht="45" customHeight="1">
      <c r="A229" s="401"/>
      <c r="B229" s="402"/>
      <c r="C229" s="334"/>
      <c r="D229" s="664"/>
      <c r="E229" s="662"/>
      <c r="F229" s="663"/>
      <c r="G229" s="619"/>
      <c r="H229" s="334"/>
      <c r="I229" s="334"/>
      <c r="J229" s="334"/>
      <c r="K229" s="299"/>
      <c r="L229" s="684" t="s">
        <v>1445</v>
      </c>
      <c r="M229" s="393" t="s">
        <v>1493</v>
      </c>
      <c r="N229" s="412"/>
    </row>
    <row r="230" spans="1:14" ht="45" customHeight="1">
      <c r="A230" s="401"/>
      <c r="B230" s="402"/>
      <c r="C230" s="334">
        <v>2</v>
      </c>
      <c r="D230" s="913" t="s">
        <v>675</v>
      </c>
      <c r="E230" s="834"/>
      <c r="F230" s="837"/>
      <c r="G230" s="619" t="s">
        <v>676</v>
      </c>
      <c r="H230" s="334" t="s">
        <v>179</v>
      </c>
      <c r="I230" s="334">
        <v>1</v>
      </c>
      <c r="J230" s="334">
        <v>1</v>
      </c>
      <c r="K230" s="299">
        <v>1</v>
      </c>
      <c r="L230" s="337" t="s">
        <v>677</v>
      </c>
      <c r="M230" s="393" t="s">
        <v>678</v>
      </c>
      <c r="N230" s="412"/>
    </row>
    <row r="231" spans="1:14" s="672" customFormat="1" ht="45" customHeight="1">
      <c r="A231" s="401"/>
      <c r="B231" s="402"/>
      <c r="C231" s="334"/>
      <c r="D231" s="664"/>
      <c r="E231" s="662"/>
      <c r="F231" s="663"/>
      <c r="G231" s="619"/>
      <c r="H231" s="334"/>
      <c r="I231" s="334"/>
      <c r="J231" s="334"/>
      <c r="K231" s="299"/>
      <c r="L231" s="684" t="s">
        <v>1445</v>
      </c>
      <c r="M231" s="393" t="s">
        <v>1494</v>
      </c>
      <c r="N231" s="412"/>
    </row>
    <row r="232" spans="1:14" ht="45" customHeight="1">
      <c r="A232" s="401"/>
      <c r="B232" s="402"/>
      <c r="C232" s="334">
        <v>3</v>
      </c>
      <c r="D232" s="913" t="s">
        <v>679</v>
      </c>
      <c r="E232" s="834"/>
      <c r="F232" s="837"/>
      <c r="G232" s="619" t="s">
        <v>680</v>
      </c>
      <c r="H232" s="334" t="s">
        <v>179</v>
      </c>
      <c r="I232" s="334">
        <v>1</v>
      </c>
      <c r="J232" s="334">
        <v>1</v>
      </c>
      <c r="K232" s="299">
        <v>1</v>
      </c>
      <c r="L232" s="337" t="s">
        <v>681</v>
      </c>
      <c r="M232" s="393" t="s">
        <v>682</v>
      </c>
      <c r="N232" s="412"/>
    </row>
    <row r="233" spans="1:14" s="672" customFormat="1" ht="45" customHeight="1">
      <c r="A233" s="401"/>
      <c r="B233" s="402"/>
      <c r="C233" s="334"/>
      <c r="D233" s="664"/>
      <c r="E233" s="662"/>
      <c r="F233" s="663"/>
      <c r="G233" s="699"/>
      <c r="H233" s="318"/>
      <c r="I233" s="334"/>
      <c r="J233" s="334"/>
      <c r="K233" s="299"/>
      <c r="L233" s="684" t="s">
        <v>1445</v>
      </c>
      <c r="M233" s="393" t="s">
        <v>1495</v>
      </c>
      <c r="N233" s="412"/>
    </row>
    <row r="234" spans="1:14" ht="19.5" customHeight="1">
      <c r="A234" s="401"/>
      <c r="B234" s="402"/>
      <c r="C234" s="404"/>
      <c r="D234" s="904" t="s">
        <v>630</v>
      </c>
      <c r="E234" s="834"/>
      <c r="F234" s="837"/>
      <c r="G234" s="904"/>
      <c r="H234" s="837"/>
      <c r="I234" s="394">
        <f>SUM(I228:I232)</f>
        <v>3</v>
      </c>
      <c r="J234" s="334"/>
      <c r="K234" s="395">
        <f>SUM(K228:K232)</f>
        <v>3</v>
      </c>
      <c r="L234" s="340"/>
      <c r="M234" s="336"/>
      <c r="N234" s="295"/>
    </row>
    <row r="235" spans="1:14" ht="19.5" customHeight="1">
      <c r="A235" s="401"/>
      <c r="B235" s="402"/>
      <c r="C235" s="838" t="s">
        <v>579</v>
      </c>
      <c r="D235" s="834"/>
      <c r="E235" s="834"/>
      <c r="F235" s="834"/>
      <c r="G235" s="834"/>
      <c r="H235" s="834"/>
      <c r="I235" s="834"/>
      <c r="J235" s="411"/>
      <c r="K235" s="392"/>
      <c r="L235" s="340"/>
      <c r="M235" s="336"/>
      <c r="N235" s="295"/>
    </row>
    <row r="236" spans="1:14" s="672" customFormat="1" ht="43.5" customHeight="1">
      <c r="A236" s="401"/>
      <c r="B236" s="402"/>
      <c r="C236" s="661"/>
      <c r="D236" s="662"/>
      <c r="E236" s="662"/>
      <c r="F236" s="662"/>
      <c r="G236" s="662"/>
      <c r="H236" s="662"/>
      <c r="I236" s="662"/>
      <c r="J236" s="411"/>
      <c r="K236" s="392"/>
      <c r="L236" s="684" t="s">
        <v>1443</v>
      </c>
      <c r="M236" s="685" t="s">
        <v>1444</v>
      </c>
      <c r="N236" s="295"/>
    </row>
    <row r="237" spans="1:14" ht="45" customHeight="1">
      <c r="A237" s="401"/>
      <c r="B237" s="402"/>
      <c r="C237" s="334">
        <v>1</v>
      </c>
      <c r="D237" s="840" t="s">
        <v>683</v>
      </c>
      <c r="E237" s="834"/>
      <c r="F237" s="837"/>
      <c r="G237" s="403" t="s">
        <v>684</v>
      </c>
      <c r="H237" s="334" t="s">
        <v>179</v>
      </c>
      <c r="I237" s="334">
        <v>1</v>
      </c>
      <c r="J237" s="334">
        <v>1</v>
      </c>
      <c r="K237" s="299">
        <v>1</v>
      </c>
      <c r="L237" s="337" t="s">
        <v>685</v>
      </c>
      <c r="M237" s="393" t="s">
        <v>686</v>
      </c>
      <c r="N237" s="412"/>
    </row>
    <row r="238" spans="1:14" ht="45" customHeight="1">
      <c r="A238" s="401"/>
      <c r="B238" s="402"/>
      <c r="C238" s="334">
        <v>2</v>
      </c>
      <c r="D238" s="840" t="s">
        <v>687</v>
      </c>
      <c r="E238" s="834"/>
      <c r="F238" s="837"/>
      <c r="G238" s="403" t="s">
        <v>688</v>
      </c>
      <c r="H238" s="334" t="s">
        <v>179</v>
      </c>
      <c r="I238" s="334">
        <v>1</v>
      </c>
      <c r="J238" s="334">
        <v>1</v>
      </c>
      <c r="K238" s="299">
        <v>1</v>
      </c>
      <c r="L238" s="337" t="s">
        <v>689</v>
      </c>
      <c r="M238" s="393" t="s">
        <v>690</v>
      </c>
      <c r="N238" s="412"/>
    </row>
    <row r="239" spans="1:14" ht="19.5" customHeight="1">
      <c r="A239" s="401"/>
      <c r="B239" s="402"/>
      <c r="C239" s="404"/>
      <c r="D239" s="904" t="s">
        <v>630</v>
      </c>
      <c r="E239" s="834"/>
      <c r="F239" s="837"/>
      <c r="G239" s="904"/>
      <c r="H239" s="837"/>
      <c r="I239" s="394">
        <f>SUM(I237:I238)</f>
        <v>2</v>
      </c>
      <c r="J239" s="334"/>
      <c r="K239" s="395">
        <f>SUM(K237:K238)</f>
        <v>2</v>
      </c>
      <c r="L239" s="340"/>
      <c r="M239" s="336"/>
      <c r="N239" s="295"/>
    </row>
    <row r="240" spans="1:14" s="672" customFormat="1" ht="29.5" customHeight="1">
      <c r="A240" s="401"/>
      <c r="B240" s="402"/>
      <c r="C240" s="838" t="s">
        <v>586</v>
      </c>
      <c r="D240" s="834"/>
      <c r="E240" s="834"/>
      <c r="F240" s="834"/>
      <c r="G240" s="834"/>
      <c r="H240" s="834"/>
      <c r="I240" s="834"/>
      <c r="J240" s="411"/>
      <c r="K240" s="392"/>
      <c r="L240" s="340"/>
      <c r="M240" s="336"/>
      <c r="N240" s="295"/>
    </row>
    <row r="241" spans="1:14" s="672" customFormat="1" ht="54" customHeight="1">
      <c r="A241" s="401"/>
      <c r="B241" s="402"/>
      <c r="C241" s="661"/>
      <c r="D241" s="662"/>
      <c r="E241" s="662"/>
      <c r="F241" s="662"/>
      <c r="G241" s="662"/>
      <c r="H241" s="662"/>
      <c r="I241" s="662"/>
      <c r="J241" s="411"/>
      <c r="K241" s="392"/>
      <c r="L241" s="684" t="s">
        <v>1441</v>
      </c>
      <c r="M241" s="680" t="s">
        <v>1442</v>
      </c>
      <c r="N241" s="295"/>
    </row>
    <row r="242" spans="1:14" s="672" customFormat="1" ht="45" customHeight="1">
      <c r="A242" s="401"/>
      <c r="B242" s="402"/>
      <c r="C242" s="334">
        <v>1</v>
      </c>
      <c r="D242" s="840" t="s">
        <v>691</v>
      </c>
      <c r="E242" s="834"/>
      <c r="F242" s="837"/>
      <c r="G242" s="403" t="s">
        <v>692</v>
      </c>
      <c r="H242" s="334" t="s">
        <v>179</v>
      </c>
      <c r="I242" s="334">
        <v>1</v>
      </c>
      <c r="J242" s="334">
        <v>1</v>
      </c>
      <c r="K242" s="299">
        <v>1</v>
      </c>
      <c r="L242" s="337" t="s">
        <v>693</v>
      </c>
      <c r="M242" s="393" t="s">
        <v>694</v>
      </c>
      <c r="N242" s="295"/>
    </row>
    <row r="243" spans="1:14" s="672" customFormat="1" ht="45" customHeight="1">
      <c r="A243" s="401"/>
      <c r="B243" s="402"/>
      <c r="C243" s="334"/>
      <c r="D243" s="664"/>
      <c r="E243" s="662"/>
      <c r="F243" s="663"/>
      <c r="G243" s="403"/>
      <c r="H243" s="334"/>
      <c r="I243" s="334"/>
      <c r="J243" s="334"/>
      <c r="K243" s="299"/>
      <c r="L243" s="684" t="s">
        <v>1491</v>
      </c>
      <c r="M243" s="393" t="s">
        <v>1490</v>
      </c>
      <c r="N243" s="295"/>
    </row>
    <row r="244" spans="1:14" s="672" customFormat="1" ht="44.15" customHeight="1">
      <c r="A244" s="401"/>
      <c r="B244" s="402"/>
      <c r="C244" s="334">
        <v>2</v>
      </c>
      <c r="D244" s="840" t="s">
        <v>695</v>
      </c>
      <c r="E244" s="834"/>
      <c r="F244" s="837"/>
      <c r="G244" s="403" t="s">
        <v>696</v>
      </c>
      <c r="H244" s="334" t="s">
        <v>179</v>
      </c>
      <c r="I244" s="334">
        <v>1</v>
      </c>
      <c r="J244" s="334">
        <v>1</v>
      </c>
      <c r="K244" s="299">
        <v>1</v>
      </c>
      <c r="L244" s="337" t="s">
        <v>697</v>
      </c>
      <c r="M244" s="393" t="s">
        <v>698</v>
      </c>
      <c r="N244" s="295"/>
    </row>
    <row r="245" spans="1:14" s="672" customFormat="1" ht="31.5" customHeight="1">
      <c r="A245" s="401"/>
      <c r="B245" s="402"/>
      <c r="C245" s="334">
        <v>3</v>
      </c>
      <c r="D245" s="840" t="s">
        <v>699</v>
      </c>
      <c r="E245" s="834"/>
      <c r="F245" s="837"/>
      <c r="G245" s="403" t="s">
        <v>700</v>
      </c>
      <c r="H245" s="334" t="s">
        <v>179</v>
      </c>
      <c r="I245" s="334">
        <v>1</v>
      </c>
      <c r="J245" s="334">
        <v>1</v>
      </c>
      <c r="K245" s="299">
        <v>1</v>
      </c>
      <c r="L245" s="337" t="s">
        <v>701</v>
      </c>
      <c r="M245" s="393" t="s">
        <v>702</v>
      </c>
      <c r="N245" s="295"/>
    </row>
    <row r="246" spans="1:14" s="672" customFormat="1" ht="45" customHeight="1">
      <c r="A246" s="401"/>
      <c r="B246" s="402"/>
      <c r="C246" s="334">
        <v>4</v>
      </c>
      <c r="D246" s="840" t="s">
        <v>703</v>
      </c>
      <c r="E246" s="834"/>
      <c r="F246" s="837"/>
      <c r="G246" s="403" t="s">
        <v>704</v>
      </c>
      <c r="H246" s="334" t="s">
        <v>179</v>
      </c>
      <c r="I246" s="334">
        <v>1</v>
      </c>
      <c r="J246" s="334">
        <v>1</v>
      </c>
      <c r="K246" s="299">
        <v>1</v>
      </c>
      <c r="L246" s="337" t="s">
        <v>705</v>
      </c>
      <c r="M246" s="393" t="s">
        <v>706</v>
      </c>
      <c r="N246" s="295"/>
    </row>
    <row r="247" spans="1:14" s="672" customFormat="1" ht="19.5" customHeight="1">
      <c r="A247" s="401"/>
      <c r="B247" s="402"/>
      <c r="C247" s="404"/>
      <c r="D247" s="904" t="s">
        <v>630</v>
      </c>
      <c r="E247" s="834"/>
      <c r="F247" s="837"/>
      <c r="G247" s="904"/>
      <c r="H247" s="837"/>
      <c r="I247" s="394">
        <f>SUM(I242:I246)</f>
        <v>4</v>
      </c>
      <c r="J247" s="334"/>
      <c r="K247" s="395">
        <f>SUM(K242:K246)</f>
        <v>4</v>
      </c>
      <c r="L247" s="340"/>
      <c r="M247" s="336"/>
      <c r="N247" s="295"/>
    </row>
    <row r="248" spans="1:14" ht="19.5" customHeight="1">
      <c r="A248" s="401"/>
      <c r="B248" s="402"/>
      <c r="C248" s="909" t="s">
        <v>1492</v>
      </c>
      <c r="D248" s="834"/>
      <c r="E248" s="834"/>
      <c r="F248" s="834"/>
      <c r="G248" s="834"/>
      <c r="H248" s="834"/>
      <c r="I248" s="834"/>
      <c r="J248" s="411"/>
      <c r="K248" s="392"/>
      <c r="L248" s="340"/>
      <c r="M248" s="336"/>
      <c r="N248" s="295"/>
    </row>
    <row r="249" spans="1:14" s="672" customFormat="1" ht="56.15" customHeight="1">
      <c r="A249" s="401"/>
      <c r="B249" s="402"/>
      <c r="C249" s="673"/>
      <c r="D249" s="662"/>
      <c r="E249" s="662"/>
      <c r="F249" s="662"/>
      <c r="G249" s="662"/>
      <c r="H249" s="662"/>
      <c r="I249" s="662"/>
      <c r="J249" s="411"/>
      <c r="K249" s="392"/>
      <c r="L249" s="684" t="s">
        <v>1465</v>
      </c>
      <c r="M249" s="680" t="s">
        <v>1464</v>
      </c>
      <c r="N249" s="295"/>
    </row>
    <row r="250" spans="1:14" ht="45" customHeight="1">
      <c r="A250" s="401"/>
      <c r="B250" s="402"/>
      <c r="C250" s="334">
        <v>1</v>
      </c>
      <c r="D250" s="913" t="s">
        <v>1485</v>
      </c>
      <c r="E250" s="834"/>
      <c r="F250" s="837"/>
      <c r="G250" s="403">
        <v>44720</v>
      </c>
      <c r="H250" s="334" t="s">
        <v>179</v>
      </c>
      <c r="I250" s="334">
        <v>1</v>
      </c>
      <c r="J250" s="334">
        <v>1</v>
      </c>
      <c r="K250" s="299">
        <v>1</v>
      </c>
      <c r="L250" s="693" t="s">
        <v>1486</v>
      </c>
      <c r="M250" s="393" t="s">
        <v>1487</v>
      </c>
      <c r="N250" s="412"/>
    </row>
    <row r="251" spans="1:14" ht="45" customHeight="1">
      <c r="A251" s="401"/>
      <c r="B251" s="402"/>
      <c r="C251" s="334">
        <v>2</v>
      </c>
      <c r="D251" s="840"/>
      <c r="E251" s="834"/>
      <c r="F251" s="837"/>
      <c r="G251" s="403"/>
      <c r="H251" s="334"/>
      <c r="I251" s="334"/>
      <c r="J251" s="334"/>
      <c r="K251" s="299"/>
      <c r="L251" s="684" t="s">
        <v>1479</v>
      </c>
      <c r="M251" s="418" t="s">
        <v>1478</v>
      </c>
      <c r="N251" s="412"/>
    </row>
    <row r="252" spans="1:14" ht="45" customHeight="1">
      <c r="A252" s="401"/>
      <c r="B252" s="402"/>
      <c r="C252" s="334">
        <v>3</v>
      </c>
      <c r="D252" s="697" t="s">
        <v>1488</v>
      </c>
      <c r="E252"/>
      <c r="F252"/>
      <c r="G252" s="698">
        <v>44603</v>
      </c>
      <c r="H252" s="334" t="s">
        <v>179</v>
      </c>
      <c r="I252" s="334">
        <v>1</v>
      </c>
      <c r="J252" s="334">
        <v>1</v>
      </c>
      <c r="K252" s="299">
        <v>1</v>
      </c>
      <c r="L252" s="693" t="s">
        <v>790</v>
      </c>
      <c r="M252" s="393" t="s">
        <v>1489</v>
      </c>
      <c r="N252" s="412"/>
    </row>
    <row r="253" spans="1:14" ht="19.5" customHeight="1">
      <c r="A253" s="401"/>
      <c r="B253" s="402"/>
      <c r="C253" s="404"/>
      <c r="D253" s="904" t="s">
        <v>630</v>
      </c>
      <c r="E253" s="834"/>
      <c r="F253" s="837"/>
      <c r="G253" s="904"/>
      <c r="H253" s="837"/>
      <c r="I253" s="394">
        <f>SUM(I250:I252)</f>
        <v>2</v>
      </c>
      <c r="J253" s="334"/>
      <c r="K253" s="395">
        <f>SUM(K250:K252)</f>
        <v>2</v>
      </c>
      <c r="L253" s="340"/>
      <c r="M253" s="336"/>
      <c r="N253" s="295"/>
    </row>
    <row r="254" spans="1:14" ht="19.5" customHeight="1">
      <c r="A254" s="398"/>
      <c r="B254" s="399"/>
      <c r="C254" s="838" t="s">
        <v>707</v>
      </c>
      <c r="D254" s="834"/>
      <c r="E254" s="834"/>
      <c r="F254" s="834"/>
      <c r="G254" s="834"/>
      <c r="H254" s="834"/>
      <c r="I254" s="834"/>
      <c r="J254" s="837"/>
      <c r="K254" s="293">
        <f>SUM(K269+K280+K289+K297+K302+K312+K318+K325+K341)</f>
        <v>22</v>
      </c>
      <c r="L254" s="407"/>
      <c r="M254" s="408"/>
      <c r="N254" s="292"/>
    </row>
    <row r="255" spans="1:14" ht="19.5" customHeight="1">
      <c r="A255" s="401"/>
      <c r="B255" s="402"/>
      <c r="C255" s="838" t="s">
        <v>459</v>
      </c>
      <c r="D255" s="834"/>
      <c r="E255" s="834"/>
      <c r="F255" s="834"/>
      <c r="G255" s="834"/>
      <c r="H255" s="834"/>
      <c r="I255" s="834"/>
      <c r="J255" s="834"/>
      <c r="K255" s="834"/>
      <c r="L255" s="834"/>
      <c r="M255" s="914"/>
      <c r="N255" s="295"/>
    </row>
    <row r="256" spans="1:14" s="672" customFormat="1" ht="59.15" customHeight="1">
      <c r="A256" s="401"/>
      <c r="B256" s="402"/>
      <c r="C256" s="661"/>
      <c r="D256" s="662"/>
      <c r="E256" s="662"/>
      <c r="F256" s="662"/>
      <c r="G256" s="690"/>
      <c r="H256" s="662"/>
      <c r="I256" s="662"/>
      <c r="J256" s="662"/>
      <c r="K256" s="662"/>
      <c r="L256" s="692" t="s">
        <v>1461</v>
      </c>
      <c r="M256" s="691" t="s">
        <v>1462</v>
      </c>
      <c r="N256" s="295"/>
    </row>
    <row r="257" spans="1:14" ht="45" customHeight="1">
      <c r="A257" s="401"/>
      <c r="B257" s="402"/>
      <c r="C257" s="334">
        <v>1</v>
      </c>
      <c r="D257" s="840" t="s">
        <v>708</v>
      </c>
      <c r="E257" s="834"/>
      <c r="F257" s="837"/>
      <c r="G257" s="413"/>
      <c r="H257" s="334" t="s">
        <v>707</v>
      </c>
      <c r="I257" s="334">
        <v>1</v>
      </c>
      <c r="J257" s="334">
        <v>0.5</v>
      </c>
      <c r="K257" s="334">
        <f>SUM(I257*J257)</f>
        <v>0.5</v>
      </c>
      <c r="L257" s="337" t="s">
        <v>709</v>
      </c>
      <c r="M257" s="409"/>
      <c r="N257" s="295"/>
    </row>
    <row r="258" spans="1:14" ht="45" customHeight="1">
      <c r="A258" s="401"/>
      <c r="B258" s="402"/>
      <c r="C258" s="334">
        <v>2</v>
      </c>
      <c r="D258" s="840" t="s">
        <v>710</v>
      </c>
      <c r="E258" s="834"/>
      <c r="F258" s="837"/>
      <c r="G258" s="414"/>
      <c r="H258" s="334" t="s">
        <v>707</v>
      </c>
      <c r="I258" s="334">
        <v>1</v>
      </c>
      <c r="J258" s="334">
        <v>0.5</v>
      </c>
      <c r="K258" s="334">
        <f>SUM(I258*J258)</f>
        <v>0.5</v>
      </c>
      <c r="L258" s="337" t="s">
        <v>711</v>
      </c>
      <c r="M258" s="406"/>
      <c r="N258" s="295"/>
    </row>
    <row r="259" spans="1:14" ht="45" customHeight="1">
      <c r="A259" s="401"/>
      <c r="B259" s="402"/>
      <c r="C259" s="334">
        <v>3</v>
      </c>
      <c r="D259" s="840" t="s">
        <v>712</v>
      </c>
      <c r="E259" s="834"/>
      <c r="F259" s="837"/>
      <c r="G259" s="414"/>
      <c r="H259" s="334" t="s">
        <v>707</v>
      </c>
      <c r="I259" s="334">
        <v>1</v>
      </c>
      <c r="J259" s="334">
        <v>0.5</v>
      </c>
      <c r="K259" s="334">
        <f t="shared" ref="K259:K268" si="15">SUM(I259*J259)</f>
        <v>0.5</v>
      </c>
      <c r="L259" s="337" t="s">
        <v>711</v>
      </c>
      <c r="M259" s="406"/>
      <c r="N259" s="295"/>
    </row>
    <row r="260" spans="1:14" ht="45" customHeight="1">
      <c r="A260" s="401"/>
      <c r="B260" s="402"/>
      <c r="C260" s="334">
        <v>4</v>
      </c>
      <c r="D260" s="840" t="s">
        <v>713</v>
      </c>
      <c r="E260" s="834"/>
      <c r="F260" s="837"/>
      <c r="G260" s="414"/>
      <c r="H260" s="334" t="s">
        <v>707</v>
      </c>
      <c r="I260" s="334">
        <v>1</v>
      </c>
      <c r="J260" s="334">
        <v>0.5</v>
      </c>
      <c r="K260" s="334">
        <f t="shared" si="15"/>
        <v>0.5</v>
      </c>
      <c r="L260" s="337" t="s">
        <v>711</v>
      </c>
      <c r="M260" s="406"/>
      <c r="N260" s="295"/>
    </row>
    <row r="261" spans="1:14" ht="45" customHeight="1">
      <c r="A261" s="401"/>
      <c r="B261" s="402"/>
      <c r="C261" s="334">
        <v>5</v>
      </c>
      <c r="D261" s="840" t="s">
        <v>714</v>
      </c>
      <c r="E261" s="834"/>
      <c r="F261" s="837"/>
      <c r="G261" s="414"/>
      <c r="H261" s="334" t="s">
        <v>707</v>
      </c>
      <c r="I261" s="334">
        <v>1</v>
      </c>
      <c r="J261" s="334">
        <v>0.5</v>
      </c>
      <c r="K261" s="334">
        <f t="shared" si="15"/>
        <v>0.5</v>
      </c>
      <c r="L261" s="337" t="s">
        <v>711</v>
      </c>
      <c r="M261" s="406"/>
      <c r="N261" s="295"/>
    </row>
    <row r="262" spans="1:14" ht="45" customHeight="1">
      <c r="A262" s="401"/>
      <c r="B262" s="402"/>
      <c r="C262" s="334">
        <v>6</v>
      </c>
      <c r="D262" s="840" t="s">
        <v>715</v>
      </c>
      <c r="E262" s="834"/>
      <c r="F262" s="837"/>
      <c r="G262" s="414"/>
      <c r="H262" s="334" t="s">
        <v>707</v>
      </c>
      <c r="I262" s="334">
        <v>1</v>
      </c>
      <c r="J262" s="334">
        <v>0.5</v>
      </c>
      <c r="K262" s="334">
        <f t="shared" si="15"/>
        <v>0.5</v>
      </c>
      <c r="L262" s="337" t="s">
        <v>711</v>
      </c>
      <c r="M262" s="406"/>
      <c r="N262" s="295"/>
    </row>
    <row r="263" spans="1:14" ht="45" customHeight="1">
      <c r="A263" s="401"/>
      <c r="B263" s="402"/>
      <c r="C263" s="334">
        <v>7</v>
      </c>
      <c r="D263" s="840" t="s">
        <v>716</v>
      </c>
      <c r="E263" s="834"/>
      <c r="F263" s="837"/>
      <c r="G263" s="414"/>
      <c r="H263" s="334" t="s">
        <v>707</v>
      </c>
      <c r="I263" s="334">
        <v>1</v>
      </c>
      <c r="J263" s="334">
        <v>0.5</v>
      </c>
      <c r="K263" s="334">
        <f t="shared" si="15"/>
        <v>0.5</v>
      </c>
      <c r="L263" s="337" t="s">
        <v>711</v>
      </c>
      <c r="M263" s="406"/>
      <c r="N263" s="295"/>
    </row>
    <row r="264" spans="1:14" ht="45" customHeight="1">
      <c r="A264" s="401"/>
      <c r="B264" s="402"/>
      <c r="C264" s="334">
        <v>8</v>
      </c>
      <c r="D264" s="840" t="s">
        <v>717</v>
      </c>
      <c r="E264" s="834"/>
      <c r="F264" s="837"/>
      <c r="G264" s="414"/>
      <c r="H264" s="334" t="s">
        <v>707</v>
      </c>
      <c r="I264" s="334">
        <v>1</v>
      </c>
      <c r="J264" s="334">
        <v>0.5</v>
      </c>
      <c r="K264" s="334">
        <f t="shared" si="15"/>
        <v>0.5</v>
      </c>
      <c r="L264" s="337" t="s">
        <v>711</v>
      </c>
      <c r="M264" s="406"/>
      <c r="N264" s="295"/>
    </row>
    <row r="265" spans="1:14" s="672" customFormat="1" ht="45" customHeight="1">
      <c r="A265" s="401"/>
      <c r="B265" s="402"/>
      <c r="C265" s="334"/>
      <c r="D265" s="664"/>
      <c r="E265" s="662"/>
      <c r="F265" s="663"/>
      <c r="G265" s="414"/>
      <c r="H265" s="334"/>
      <c r="I265" s="334"/>
      <c r="J265" s="334"/>
      <c r="K265" s="334"/>
      <c r="L265" s="692" t="s">
        <v>1461</v>
      </c>
      <c r="M265" s="691" t="s">
        <v>1460</v>
      </c>
      <c r="N265" s="295"/>
    </row>
    <row r="266" spans="1:14" ht="45" customHeight="1">
      <c r="A266" s="401"/>
      <c r="B266" s="402"/>
      <c r="C266" s="334">
        <v>9</v>
      </c>
      <c r="D266" s="840" t="s">
        <v>718</v>
      </c>
      <c r="E266" s="834"/>
      <c r="F266" s="837"/>
      <c r="G266" s="373" t="s">
        <v>719</v>
      </c>
      <c r="H266" s="334" t="s">
        <v>707</v>
      </c>
      <c r="I266" s="334">
        <v>1</v>
      </c>
      <c r="J266" s="334">
        <v>0.5</v>
      </c>
      <c r="K266" s="334">
        <f t="shared" si="15"/>
        <v>0.5</v>
      </c>
      <c r="L266" s="337" t="s">
        <v>720</v>
      </c>
      <c r="M266" s="406"/>
      <c r="N266" s="295"/>
    </row>
    <row r="267" spans="1:14" s="672" customFormat="1" ht="45" customHeight="1">
      <c r="A267" s="401"/>
      <c r="B267" s="402"/>
      <c r="C267" s="334"/>
      <c r="D267" s="664"/>
      <c r="E267" s="662"/>
      <c r="F267" s="663"/>
      <c r="G267" s="373"/>
      <c r="H267" s="334"/>
      <c r="I267" s="334"/>
      <c r="J267" s="334"/>
      <c r="K267" s="334"/>
      <c r="L267" s="692" t="s">
        <v>1497</v>
      </c>
      <c r="M267" s="406" t="s">
        <v>1496</v>
      </c>
      <c r="N267" s="295"/>
    </row>
    <row r="268" spans="1:14" ht="45" customHeight="1">
      <c r="A268" s="401"/>
      <c r="B268" s="402"/>
      <c r="C268" s="334">
        <v>10</v>
      </c>
      <c r="D268" s="840" t="s">
        <v>721</v>
      </c>
      <c r="E268" s="834"/>
      <c r="F268" s="837"/>
      <c r="G268" s="373" t="s">
        <v>722</v>
      </c>
      <c r="H268" s="334" t="s">
        <v>707</v>
      </c>
      <c r="I268" s="334">
        <v>1</v>
      </c>
      <c r="J268" s="334">
        <v>0.5</v>
      </c>
      <c r="K268" s="334">
        <f t="shared" si="15"/>
        <v>0.5</v>
      </c>
      <c r="L268" s="337" t="s">
        <v>723</v>
      </c>
      <c r="M268" s="406"/>
      <c r="N268" s="295"/>
    </row>
    <row r="269" spans="1:14" ht="19.5" customHeight="1">
      <c r="A269" s="401"/>
      <c r="B269" s="402"/>
      <c r="C269" s="404"/>
      <c r="D269" s="904" t="s">
        <v>724</v>
      </c>
      <c r="E269" s="834"/>
      <c r="F269" s="837"/>
      <c r="G269" s="904"/>
      <c r="H269" s="837"/>
      <c r="I269" s="394">
        <f>SUM(I257:I268)</f>
        <v>10</v>
      </c>
      <c r="J269" s="334"/>
      <c r="K269" s="395">
        <f>SUM(K257:K268)</f>
        <v>5</v>
      </c>
      <c r="L269" s="340"/>
      <c r="M269" s="336"/>
      <c r="N269" s="295"/>
    </row>
    <row r="270" spans="1:14" ht="19.5" customHeight="1">
      <c r="A270" s="401"/>
      <c r="B270" s="402"/>
      <c r="C270" s="838" t="s">
        <v>463</v>
      </c>
      <c r="D270" s="834"/>
      <c r="E270" s="834"/>
      <c r="F270" s="834"/>
      <c r="G270" s="834"/>
      <c r="H270" s="834"/>
      <c r="I270" s="834"/>
      <c r="J270" s="834"/>
      <c r="K270" s="834"/>
      <c r="L270" s="834"/>
      <c r="M270" s="914"/>
      <c r="N270" s="295"/>
    </row>
    <row r="271" spans="1:14" s="672" customFormat="1" ht="80.5" customHeight="1">
      <c r="A271" s="401"/>
      <c r="B271" s="402"/>
      <c r="C271" s="661"/>
      <c r="D271" s="662"/>
      <c r="E271" s="662"/>
      <c r="F271" s="662"/>
      <c r="G271" s="690"/>
      <c r="H271" s="662"/>
      <c r="I271" s="662"/>
      <c r="J271" s="662"/>
      <c r="K271" s="662"/>
      <c r="L271" s="692" t="s">
        <v>1461</v>
      </c>
      <c r="M271" s="691" t="s">
        <v>1460</v>
      </c>
      <c r="N271" s="295"/>
    </row>
    <row r="272" spans="1:14" ht="45" customHeight="1">
      <c r="A272" s="401"/>
      <c r="B272" s="402"/>
      <c r="C272" s="334">
        <v>1</v>
      </c>
      <c r="D272" s="840" t="s">
        <v>725</v>
      </c>
      <c r="E272" s="834"/>
      <c r="F272" s="837"/>
      <c r="G272" s="373" t="s">
        <v>726</v>
      </c>
      <c r="H272" s="334" t="s">
        <v>707</v>
      </c>
      <c r="I272" s="334">
        <v>1</v>
      </c>
      <c r="J272" s="334">
        <v>0.5</v>
      </c>
      <c r="K272" s="334">
        <f t="shared" ref="K272:K279" si="16">SUM(I272*J272)</f>
        <v>0.5</v>
      </c>
      <c r="L272" s="337" t="s">
        <v>727</v>
      </c>
      <c r="M272" s="393" t="s">
        <v>728</v>
      </c>
      <c r="N272" s="295"/>
    </row>
    <row r="273" spans="1:14" ht="45" customHeight="1">
      <c r="A273" s="401"/>
      <c r="B273" s="402"/>
      <c r="C273" s="334">
        <v>2</v>
      </c>
      <c r="D273" s="317" t="s">
        <v>729</v>
      </c>
      <c r="E273" s="294"/>
      <c r="F273" s="306"/>
      <c r="G273" s="373" t="s">
        <v>730</v>
      </c>
      <c r="H273" s="334" t="s">
        <v>707</v>
      </c>
      <c r="I273" s="334">
        <v>1</v>
      </c>
      <c r="J273" s="334">
        <v>0.5</v>
      </c>
      <c r="K273" s="334">
        <f t="shared" si="16"/>
        <v>0.5</v>
      </c>
      <c r="L273" s="337" t="s">
        <v>731</v>
      </c>
      <c r="M273" s="393" t="s">
        <v>732</v>
      </c>
      <c r="N273" s="295"/>
    </row>
    <row r="274" spans="1:14" ht="45" customHeight="1">
      <c r="A274" s="401"/>
      <c r="B274" s="402"/>
      <c r="C274" s="334">
        <v>3</v>
      </c>
      <c r="D274" s="317" t="s">
        <v>733</v>
      </c>
      <c r="E274" s="294"/>
      <c r="F274" s="306"/>
      <c r="G274" s="373" t="s">
        <v>511</v>
      </c>
      <c r="H274" s="334" t="s">
        <v>707</v>
      </c>
      <c r="I274" s="334">
        <v>1</v>
      </c>
      <c r="J274" s="334">
        <v>0.5</v>
      </c>
      <c r="K274" s="334">
        <f t="shared" si="16"/>
        <v>0.5</v>
      </c>
      <c r="L274" s="337" t="s">
        <v>734</v>
      </c>
      <c r="M274" s="393" t="s">
        <v>735</v>
      </c>
      <c r="N274" s="295"/>
    </row>
    <row r="275" spans="1:14" ht="45" customHeight="1">
      <c r="A275" s="401"/>
      <c r="B275" s="402"/>
      <c r="C275" s="334">
        <v>4</v>
      </c>
      <c r="D275" s="317" t="s">
        <v>736</v>
      </c>
      <c r="E275" s="294"/>
      <c r="F275" s="306"/>
      <c r="G275" s="373" t="s">
        <v>737</v>
      </c>
      <c r="H275" s="334" t="s">
        <v>707</v>
      </c>
      <c r="I275" s="334">
        <v>1</v>
      </c>
      <c r="J275" s="334">
        <v>0.5</v>
      </c>
      <c r="K275" s="334">
        <f t="shared" si="16"/>
        <v>0.5</v>
      </c>
      <c r="L275" s="337" t="s">
        <v>738</v>
      </c>
      <c r="M275" s="393" t="s">
        <v>739</v>
      </c>
      <c r="N275" s="295"/>
    </row>
    <row r="276" spans="1:14" ht="45" customHeight="1">
      <c r="A276" s="401"/>
      <c r="B276" s="402"/>
      <c r="C276" s="334">
        <v>5</v>
      </c>
      <c r="D276" s="317" t="s">
        <v>740</v>
      </c>
      <c r="E276" s="294"/>
      <c r="F276" s="306"/>
      <c r="G276" s="373" t="s">
        <v>599</v>
      </c>
      <c r="H276" s="334" t="s">
        <v>707</v>
      </c>
      <c r="I276" s="334">
        <v>1</v>
      </c>
      <c r="J276" s="334">
        <v>0.5</v>
      </c>
      <c r="K276" s="334">
        <f t="shared" si="16"/>
        <v>0.5</v>
      </c>
      <c r="L276" s="337" t="s">
        <v>741</v>
      </c>
      <c r="M276" s="393" t="s">
        <v>742</v>
      </c>
      <c r="N276" s="295"/>
    </row>
    <row r="277" spans="1:14" ht="45" customHeight="1">
      <c r="A277" s="401"/>
      <c r="B277" s="402"/>
      <c r="C277" s="334">
        <v>6</v>
      </c>
      <c r="D277" s="317" t="s">
        <v>743</v>
      </c>
      <c r="E277" s="294"/>
      <c r="F277" s="306"/>
      <c r="G277" s="373" t="s">
        <v>519</v>
      </c>
      <c r="H277" s="334" t="s">
        <v>707</v>
      </c>
      <c r="I277" s="334">
        <v>1</v>
      </c>
      <c r="J277" s="334">
        <v>0.5</v>
      </c>
      <c r="K277" s="334">
        <f t="shared" si="16"/>
        <v>0.5</v>
      </c>
      <c r="L277" s="337" t="s">
        <v>744</v>
      </c>
      <c r="M277" s="393" t="s">
        <v>745</v>
      </c>
      <c r="N277" s="295"/>
    </row>
    <row r="278" spans="1:14" s="672" customFormat="1" ht="71.150000000000006" customHeight="1">
      <c r="A278" s="401"/>
      <c r="B278" s="402"/>
      <c r="C278" s="334"/>
      <c r="D278" s="664"/>
      <c r="E278" s="662"/>
      <c r="F278" s="663"/>
      <c r="G278" s="373"/>
      <c r="H278" s="334"/>
      <c r="I278" s="334"/>
      <c r="J278" s="334"/>
      <c r="K278" s="334"/>
      <c r="L278" s="692" t="s">
        <v>1459</v>
      </c>
      <c r="M278" s="393" t="s">
        <v>1458</v>
      </c>
      <c r="N278" s="295"/>
    </row>
    <row r="279" spans="1:14" ht="45" customHeight="1">
      <c r="A279" s="401"/>
      <c r="B279" s="402"/>
      <c r="C279" s="334">
        <v>7</v>
      </c>
      <c r="D279" s="840" t="s">
        <v>746</v>
      </c>
      <c r="E279" s="834"/>
      <c r="F279" s="837"/>
      <c r="G279" s="325" t="s">
        <v>747</v>
      </c>
      <c r="H279" s="334" t="s">
        <v>707</v>
      </c>
      <c r="I279" s="334">
        <v>1</v>
      </c>
      <c r="J279" s="334">
        <v>0.5</v>
      </c>
      <c r="K279" s="334">
        <f t="shared" si="16"/>
        <v>0.5</v>
      </c>
      <c r="L279" s="337" t="s">
        <v>748</v>
      </c>
      <c r="M279" s="393" t="s">
        <v>749</v>
      </c>
      <c r="N279" s="295"/>
    </row>
    <row r="280" spans="1:14" ht="19.5" customHeight="1">
      <c r="A280" s="401"/>
      <c r="B280" s="402"/>
      <c r="C280" s="404"/>
      <c r="D280" s="904" t="s">
        <v>724</v>
      </c>
      <c r="E280" s="834"/>
      <c r="F280" s="837"/>
      <c r="G280" s="904"/>
      <c r="H280" s="837"/>
      <c r="I280" s="394">
        <f>SUM(I272:I279)</f>
        <v>7</v>
      </c>
      <c r="J280" s="334"/>
      <c r="K280" s="395">
        <f>SUM(K272:K279)</f>
        <v>3.5</v>
      </c>
      <c r="L280" s="340"/>
      <c r="M280" s="336"/>
      <c r="N280" s="295"/>
    </row>
    <row r="281" spans="1:14" ht="19.5" customHeight="1">
      <c r="A281" s="401"/>
      <c r="B281" s="402"/>
      <c r="C281" s="838" t="s">
        <v>468</v>
      </c>
      <c r="D281" s="834"/>
      <c r="E281" s="834"/>
      <c r="F281" s="834"/>
      <c r="G281" s="834"/>
      <c r="H281" s="834"/>
      <c r="I281" s="834"/>
      <c r="J281" s="834"/>
      <c r="K281" s="834"/>
      <c r="L281" s="834"/>
      <c r="M281" s="914"/>
      <c r="N281" s="295"/>
    </row>
    <row r="282" spans="1:14" s="672" customFormat="1" ht="76" customHeight="1">
      <c r="A282" s="401"/>
      <c r="B282" s="402"/>
      <c r="C282" s="661"/>
      <c r="D282" s="662"/>
      <c r="E282" s="662"/>
      <c r="F282" s="662"/>
      <c r="G282" s="690"/>
      <c r="H282" s="662"/>
      <c r="I282" s="662"/>
      <c r="J282" s="662"/>
      <c r="K282" s="662"/>
      <c r="L282" s="692" t="s">
        <v>1459</v>
      </c>
      <c r="M282" s="691" t="s">
        <v>1458</v>
      </c>
      <c r="N282" s="295"/>
    </row>
    <row r="283" spans="1:14" ht="45" customHeight="1">
      <c r="A283" s="401"/>
      <c r="B283" s="402"/>
      <c r="C283" s="334">
        <v>1</v>
      </c>
      <c r="D283" s="317" t="s">
        <v>750</v>
      </c>
      <c r="E283" s="294"/>
      <c r="F283" s="306"/>
      <c r="G283" s="325" t="s">
        <v>751</v>
      </c>
      <c r="H283" s="334" t="s">
        <v>707</v>
      </c>
      <c r="I283" s="334">
        <v>1</v>
      </c>
      <c r="J283" s="334">
        <v>0.5</v>
      </c>
      <c r="K283" s="334">
        <f t="shared" ref="K283:K288" si="17">SUM(I283*J283)</f>
        <v>0.5</v>
      </c>
      <c r="L283" s="337" t="s">
        <v>752</v>
      </c>
      <c r="M283" s="393" t="s">
        <v>753</v>
      </c>
      <c r="N283" s="295"/>
    </row>
    <row r="284" spans="1:14" s="672" customFormat="1" ht="45" customHeight="1">
      <c r="A284" s="401"/>
      <c r="B284" s="402"/>
      <c r="C284" s="334"/>
      <c r="D284" s="664"/>
      <c r="E284" s="662"/>
      <c r="F284" s="663"/>
      <c r="G284" s="325"/>
      <c r="H284" s="334"/>
      <c r="I284" s="334"/>
      <c r="J284" s="334"/>
      <c r="K284" s="334"/>
      <c r="L284" s="692" t="s">
        <v>1457</v>
      </c>
      <c r="M284" s="393" t="s">
        <v>1456</v>
      </c>
      <c r="N284" s="295"/>
    </row>
    <row r="285" spans="1:14" ht="45" customHeight="1">
      <c r="A285" s="401"/>
      <c r="B285" s="402"/>
      <c r="C285" s="334">
        <v>2</v>
      </c>
      <c r="D285" s="840" t="s">
        <v>754</v>
      </c>
      <c r="E285" s="834"/>
      <c r="F285" s="837"/>
      <c r="G285" s="325" t="s">
        <v>643</v>
      </c>
      <c r="H285" s="334" t="s">
        <v>707</v>
      </c>
      <c r="I285" s="334">
        <v>1</v>
      </c>
      <c r="J285" s="334">
        <v>0.5</v>
      </c>
      <c r="K285" s="334">
        <f t="shared" si="17"/>
        <v>0.5</v>
      </c>
      <c r="L285" s="337" t="s">
        <v>755</v>
      </c>
      <c r="M285" s="393" t="s">
        <v>756</v>
      </c>
      <c r="N285" s="295"/>
    </row>
    <row r="286" spans="1:14" ht="45" customHeight="1">
      <c r="A286" s="401"/>
      <c r="B286" s="402"/>
      <c r="C286" s="334">
        <v>3</v>
      </c>
      <c r="D286" s="840" t="s">
        <v>757</v>
      </c>
      <c r="E286" s="834"/>
      <c r="F286" s="837"/>
      <c r="G286" s="325" t="s">
        <v>643</v>
      </c>
      <c r="H286" s="334" t="s">
        <v>707</v>
      </c>
      <c r="I286" s="334">
        <v>1</v>
      </c>
      <c r="J286" s="334">
        <v>0.5</v>
      </c>
      <c r="K286" s="334">
        <f t="shared" si="17"/>
        <v>0.5</v>
      </c>
      <c r="L286" s="337" t="s">
        <v>758</v>
      </c>
      <c r="M286" s="393" t="s">
        <v>759</v>
      </c>
      <c r="N286" s="295"/>
    </row>
    <row r="287" spans="1:14" ht="45" customHeight="1">
      <c r="A287" s="401"/>
      <c r="B287" s="402"/>
      <c r="C287" s="334">
        <v>4</v>
      </c>
      <c r="D287" s="317" t="s">
        <v>760</v>
      </c>
      <c r="E287" s="294"/>
      <c r="F287" s="306"/>
      <c r="G287" s="325" t="s">
        <v>651</v>
      </c>
      <c r="H287" s="334" t="s">
        <v>707</v>
      </c>
      <c r="I287" s="334">
        <v>1</v>
      </c>
      <c r="J287" s="334">
        <v>0.5</v>
      </c>
      <c r="K287" s="334">
        <f t="shared" si="17"/>
        <v>0.5</v>
      </c>
      <c r="L287" s="337" t="s">
        <v>761</v>
      </c>
      <c r="M287" s="393" t="s">
        <v>762</v>
      </c>
      <c r="N287" s="295"/>
    </row>
    <row r="288" spans="1:14" ht="45" customHeight="1">
      <c r="A288" s="401"/>
      <c r="B288" s="402"/>
      <c r="C288" s="334">
        <v>5</v>
      </c>
      <c r="D288" s="317" t="s">
        <v>763</v>
      </c>
      <c r="E288" s="294"/>
      <c r="F288" s="306"/>
      <c r="G288" s="373" t="s">
        <v>764</v>
      </c>
      <c r="H288" s="334" t="s">
        <v>707</v>
      </c>
      <c r="I288" s="334">
        <v>1</v>
      </c>
      <c r="J288" s="334">
        <v>0.5</v>
      </c>
      <c r="K288" s="334">
        <f t="shared" si="17"/>
        <v>0.5</v>
      </c>
      <c r="L288" s="337" t="s">
        <v>765</v>
      </c>
      <c r="M288" s="393" t="s">
        <v>766</v>
      </c>
      <c r="N288" s="295"/>
    </row>
    <row r="289" spans="1:14" ht="19.5" customHeight="1">
      <c r="A289" s="401"/>
      <c r="B289" s="402"/>
      <c r="C289" s="404"/>
      <c r="D289" s="904" t="s">
        <v>724</v>
      </c>
      <c r="E289" s="834"/>
      <c r="F289" s="837"/>
      <c r="G289" s="904"/>
      <c r="H289" s="837"/>
      <c r="I289" s="394">
        <f>SUM(I283:I288)</f>
        <v>5</v>
      </c>
      <c r="J289" s="334"/>
      <c r="K289" s="395">
        <f>SUM(K283:K288)</f>
        <v>2.5</v>
      </c>
      <c r="L289" s="340"/>
      <c r="M289" s="336"/>
      <c r="N289" s="295"/>
    </row>
    <row r="290" spans="1:14" ht="19.5" customHeight="1">
      <c r="A290" s="401"/>
      <c r="B290" s="402"/>
      <c r="C290" s="838" t="s">
        <v>473</v>
      </c>
      <c r="D290" s="834"/>
      <c r="E290" s="834"/>
      <c r="F290" s="834"/>
      <c r="G290" s="834"/>
      <c r="H290" s="834"/>
      <c r="I290" s="834"/>
      <c r="J290" s="834"/>
      <c r="K290" s="834"/>
      <c r="L290" s="843"/>
      <c r="M290" s="844"/>
      <c r="N290" s="295"/>
    </row>
    <row r="291" spans="1:14" s="672" customFormat="1" ht="49" customHeight="1">
      <c r="A291" s="401"/>
      <c r="B291" s="402"/>
      <c r="C291" s="661"/>
      <c r="D291" s="662"/>
      <c r="E291" s="662"/>
      <c r="F291" s="662"/>
      <c r="G291" s="690"/>
      <c r="H291" s="662"/>
      <c r="I291" s="662"/>
      <c r="J291" s="662"/>
      <c r="K291" s="662"/>
      <c r="L291" s="692" t="s">
        <v>1453</v>
      </c>
      <c r="M291" s="691" t="s">
        <v>1452</v>
      </c>
      <c r="N291" s="682"/>
    </row>
    <row r="292" spans="1:14" ht="45" customHeight="1">
      <c r="A292" s="401"/>
      <c r="B292" s="402"/>
      <c r="C292" s="334">
        <v>2</v>
      </c>
      <c r="D292" s="317" t="s">
        <v>767</v>
      </c>
      <c r="E292" s="294"/>
      <c r="F292" s="306"/>
      <c r="G292" s="373" t="s">
        <v>768</v>
      </c>
      <c r="H292" s="334" t="s">
        <v>707</v>
      </c>
      <c r="I292" s="334">
        <v>1</v>
      </c>
      <c r="J292" s="334">
        <v>0.5</v>
      </c>
      <c r="K292" s="334">
        <f t="shared" ref="K292:K296" si="18">SUM(I292*J292)</f>
        <v>0.5</v>
      </c>
      <c r="L292" s="337" t="s">
        <v>769</v>
      </c>
      <c r="M292" s="393" t="s">
        <v>770</v>
      </c>
      <c r="N292" s="295"/>
    </row>
    <row r="293" spans="1:14" ht="45" customHeight="1">
      <c r="A293" s="401"/>
      <c r="B293" s="402"/>
      <c r="C293" s="334">
        <v>3</v>
      </c>
      <c r="D293" s="317" t="s">
        <v>771</v>
      </c>
      <c r="E293" s="294"/>
      <c r="F293" s="306"/>
      <c r="G293" s="373" t="s">
        <v>772</v>
      </c>
      <c r="H293" s="334" t="s">
        <v>707</v>
      </c>
      <c r="I293" s="334">
        <v>1</v>
      </c>
      <c r="J293" s="334">
        <v>0.5</v>
      </c>
      <c r="K293" s="334">
        <f t="shared" si="18"/>
        <v>0.5</v>
      </c>
      <c r="L293" s="337" t="s">
        <v>773</v>
      </c>
      <c r="M293" s="393" t="s">
        <v>774</v>
      </c>
      <c r="N293" s="295"/>
    </row>
    <row r="294" spans="1:14" s="672" customFormat="1" ht="72.650000000000006" customHeight="1">
      <c r="A294" s="401"/>
      <c r="B294" s="402"/>
      <c r="C294" s="334"/>
      <c r="D294" s="664"/>
      <c r="E294" s="662"/>
      <c r="F294" s="663"/>
      <c r="G294" s="373"/>
      <c r="H294" s="334"/>
      <c r="I294" s="334"/>
      <c r="J294" s="334"/>
      <c r="K294" s="334"/>
      <c r="L294" s="692" t="s">
        <v>1455</v>
      </c>
      <c r="M294" s="393" t="s">
        <v>1454</v>
      </c>
      <c r="N294" s="295"/>
    </row>
    <row r="295" spans="1:14" ht="45" customHeight="1">
      <c r="A295" s="401"/>
      <c r="B295" s="402"/>
      <c r="C295" s="334">
        <v>5</v>
      </c>
      <c r="D295" s="317" t="s">
        <v>775</v>
      </c>
      <c r="E295" s="294"/>
      <c r="F295" s="306"/>
      <c r="G295" s="373" t="s">
        <v>776</v>
      </c>
      <c r="H295" s="334" t="s">
        <v>707</v>
      </c>
      <c r="I295" s="334">
        <v>1</v>
      </c>
      <c r="J295" s="334">
        <v>0.5</v>
      </c>
      <c r="K295" s="334">
        <f t="shared" si="18"/>
        <v>0.5</v>
      </c>
      <c r="L295" s="337" t="s">
        <v>777</v>
      </c>
      <c r="M295" s="393" t="s">
        <v>778</v>
      </c>
      <c r="N295" s="295"/>
    </row>
    <row r="296" spans="1:14" ht="45" customHeight="1">
      <c r="A296" s="401"/>
      <c r="B296" s="402"/>
      <c r="C296" s="334">
        <v>6</v>
      </c>
      <c r="D296" s="317" t="s">
        <v>779</v>
      </c>
      <c r="E296" s="294"/>
      <c r="F296" s="306"/>
      <c r="G296" s="373" t="s">
        <v>780</v>
      </c>
      <c r="H296" s="334" t="s">
        <v>707</v>
      </c>
      <c r="I296" s="334">
        <v>1</v>
      </c>
      <c r="J296" s="334">
        <v>0.5</v>
      </c>
      <c r="K296" s="334">
        <f t="shared" si="18"/>
        <v>0.5</v>
      </c>
      <c r="L296" s="337" t="s">
        <v>781</v>
      </c>
      <c r="M296" s="393" t="s">
        <v>778</v>
      </c>
      <c r="N296" s="295"/>
    </row>
    <row r="297" spans="1:14" ht="19.5" customHeight="1">
      <c r="A297" s="401"/>
      <c r="B297" s="402"/>
      <c r="C297" s="404"/>
      <c r="D297" s="904" t="s">
        <v>724</v>
      </c>
      <c r="E297" s="834"/>
      <c r="F297" s="837"/>
      <c r="G297" s="904"/>
      <c r="H297" s="837"/>
      <c r="I297" s="394">
        <f>SUM(I292:I296)</f>
        <v>4</v>
      </c>
      <c r="J297" s="334"/>
      <c r="K297" s="395">
        <f>SUM(K292:K296)</f>
        <v>2</v>
      </c>
      <c r="L297" s="340"/>
      <c r="M297" s="336"/>
      <c r="N297" s="295"/>
    </row>
    <row r="298" spans="1:14" ht="19.5" customHeight="1">
      <c r="A298" s="401"/>
      <c r="B298" s="402"/>
      <c r="C298" s="838" t="s">
        <v>478</v>
      </c>
      <c r="D298" s="834"/>
      <c r="E298" s="834"/>
      <c r="F298" s="834"/>
      <c r="G298" s="834"/>
      <c r="H298" s="834"/>
      <c r="I298" s="834"/>
      <c r="J298" s="834"/>
      <c r="K298" s="834"/>
      <c r="L298" s="843"/>
      <c r="M298" s="914"/>
      <c r="N298" s="295"/>
    </row>
    <row r="299" spans="1:14" s="279" customFormat="1" ht="106" customHeight="1">
      <c r="A299" s="401"/>
      <c r="B299" s="402"/>
      <c r="C299" s="661"/>
      <c r="D299" s="662"/>
      <c r="E299" s="662"/>
      <c r="F299" s="662"/>
      <c r="G299" s="690"/>
      <c r="H299" s="662"/>
      <c r="I299" s="662"/>
      <c r="J299" s="662"/>
      <c r="K299" s="662"/>
      <c r="L299" s="692" t="s">
        <v>1453</v>
      </c>
      <c r="M299" s="691" t="s">
        <v>1452</v>
      </c>
      <c r="N299" s="295"/>
    </row>
    <row r="300" spans="1:14" ht="45" customHeight="1">
      <c r="A300" s="401"/>
      <c r="B300" s="402"/>
      <c r="C300" s="334">
        <v>1</v>
      </c>
      <c r="D300" s="840" t="s">
        <v>782</v>
      </c>
      <c r="E300" s="834"/>
      <c r="F300" s="837"/>
      <c r="G300" s="618" t="s">
        <v>783</v>
      </c>
      <c r="H300" s="334" t="s">
        <v>707</v>
      </c>
      <c r="I300" s="334">
        <v>1</v>
      </c>
      <c r="J300" s="334">
        <v>0.5</v>
      </c>
      <c r="K300" s="334">
        <f>SUM(I300*J300)</f>
        <v>0.5</v>
      </c>
      <c r="L300" s="683" t="s">
        <v>784</v>
      </c>
      <c r="M300" s="393" t="s">
        <v>785</v>
      </c>
      <c r="N300" s="295"/>
    </row>
    <row r="301" spans="1:14" ht="45" customHeight="1">
      <c r="A301" s="401"/>
      <c r="B301" s="402"/>
      <c r="C301" s="334">
        <v>2</v>
      </c>
      <c r="D301" s="840" t="s">
        <v>786</v>
      </c>
      <c r="E301" s="834"/>
      <c r="F301" s="837"/>
      <c r="G301" s="325" t="s">
        <v>787</v>
      </c>
      <c r="H301" s="334" t="s">
        <v>707</v>
      </c>
      <c r="I301" s="334">
        <v>1</v>
      </c>
      <c r="J301" s="334">
        <v>0.5</v>
      </c>
      <c r="K301" s="334">
        <f t="shared" ref="K301" si="19">SUM(I301*J301)</f>
        <v>0.5</v>
      </c>
      <c r="L301" s="337" t="s">
        <v>788</v>
      </c>
      <c r="M301" s="393" t="s">
        <v>789</v>
      </c>
      <c r="N301" s="295"/>
    </row>
    <row r="302" spans="1:14" ht="19.5" customHeight="1">
      <c r="A302" s="401"/>
      <c r="B302" s="402"/>
      <c r="C302" s="404"/>
      <c r="D302" s="904" t="s">
        <v>724</v>
      </c>
      <c r="E302" s="834"/>
      <c r="F302" s="837"/>
      <c r="G302" s="904"/>
      <c r="H302" s="837"/>
      <c r="I302" s="394">
        <f>SUM(I300:I301)</f>
        <v>2</v>
      </c>
      <c r="J302" s="334"/>
      <c r="K302" s="395">
        <f>SUM(K300:K301)</f>
        <v>1</v>
      </c>
      <c r="L302" s="340"/>
      <c r="M302" s="336"/>
      <c r="N302" s="295"/>
    </row>
    <row r="303" spans="1:14" ht="19.5" customHeight="1">
      <c r="A303" s="401"/>
      <c r="B303" s="402"/>
      <c r="C303" s="838" t="s">
        <v>483</v>
      </c>
      <c r="D303" s="834"/>
      <c r="E303" s="834"/>
      <c r="F303" s="834"/>
      <c r="G303" s="834"/>
      <c r="H303" s="834"/>
      <c r="I303" s="834"/>
      <c r="J303" s="834"/>
      <c r="K303" s="834"/>
      <c r="L303" s="834"/>
      <c r="M303" s="914"/>
      <c r="N303" s="295"/>
    </row>
    <row r="304" spans="1:14" ht="45" customHeight="1">
      <c r="A304" s="401"/>
      <c r="B304" s="402"/>
      <c r="C304" s="334">
        <v>1</v>
      </c>
      <c r="D304" s="913" t="s">
        <v>791</v>
      </c>
      <c r="E304" s="834"/>
      <c r="F304" s="837"/>
      <c r="G304" s="403" t="s">
        <v>792</v>
      </c>
      <c r="H304" s="334" t="s">
        <v>707</v>
      </c>
      <c r="I304" s="334">
        <v>1</v>
      </c>
      <c r="J304" s="334">
        <v>0.5</v>
      </c>
      <c r="K304" s="334">
        <f t="shared" ref="K304:K310" si="20">SUM(I304*J304)</f>
        <v>0.5</v>
      </c>
      <c r="L304" s="337" t="s">
        <v>793</v>
      </c>
      <c r="M304" s="393" t="s">
        <v>794</v>
      </c>
      <c r="N304" s="295"/>
    </row>
    <row r="305" spans="1:14" s="672" customFormat="1" ht="57.65" customHeight="1">
      <c r="A305" s="401"/>
      <c r="B305" s="402"/>
      <c r="C305" s="334"/>
      <c r="D305" s="664"/>
      <c r="E305" s="662"/>
      <c r="F305" s="663"/>
      <c r="G305" s="688"/>
      <c r="H305" s="334"/>
      <c r="I305" s="334"/>
      <c r="J305" s="334"/>
      <c r="K305" s="334"/>
      <c r="L305" s="684" t="s">
        <v>1445</v>
      </c>
      <c r="M305" s="393" t="s">
        <v>1448</v>
      </c>
      <c r="N305" s="295"/>
    </row>
    <row r="306" spans="1:14" ht="45" customHeight="1">
      <c r="A306" s="401"/>
      <c r="B306" s="402"/>
      <c r="C306" s="334">
        <v>2</v>
      </c>
      <c r="D306" s="913" t="s">
        <v>795</v>
      </c>
      <c r="E306" s="834"/>
      <c r="F306" s="837"/>
      <c r="G306" s="360" t="s">
        <v>796</v>
      </c>
      <c r="H306" s="334" t="s">
        <v>707</v>
      </c>
      <c r="I306" s="334">
        <v>1</v>
      </c>
      <c r="J306" s="334">
        <v>0.5</v>
      </c>
      <c r="K306" s="334">
        <f t="shared" si="20"/>
        <v>0.5</v>
      </c>
      <c r="L306" s="337" t="s">
        <v>797</v>
      </c>
      <c r="M306" s="393" t="s">
        <v>798</v>
      </c>
      <c r="N306" s="295"/>
    </row>
    <row r="307" spans="1:14" s="672" customFormat="1" ht="54.65" customHeight="1">
      <c r="A307" s="401"/>
      <c r="B307" s="402"/>
      <c r="C307" s="334"/>
      <c r="D307" s="664"/>
      <c r="E307" s="662"/>
      <c r="F307" s="663"/>
      <c r="G307" s="360"/>
      <c r="H307" s="334"/>
      <c r="I307" s="334"/>
      <c r="J307" s="334"/>
      <c r="K307" s="334"/>
      <c r="L307" s="684" t="s">
        <v>1445</v>
      </c>
      <c r="M307" s="393" t="s">
        <v>1449</v>
      </c>
      <c r="N307" s="295"/>
    </row>
    <row r="308" spans="1:14" ht="45" customHeight="1">
      <c r="A308" s="401"/>
      <c r="B308" s="402"/>
      <c r="C308" s="334">
        <v>3</v>
      </c>
      <c r="D308" s="913" t="s">
        <v>799</v>
      </c>
      <c r="E308" s="834"/>
      <c r="F308" s="837"/>
      <c r="G308" s="360" t="s">
        <v>800</v>
      </c>
      <c r="H308" s="334" t="s">
        <v>707</v>
      </c>
      <c r="I308" s="334">
        <v>1</v>
      </c>
      <c r="J308" s="334">
        <v>0.5</v>
      </c>
      <c r="K308" s="334">
        <f t="shared" si="20"/>
        <v>0.5</v>
      </c>
      <c r="L308" s="337" t="s">
        <v>797</v>
      </c>
      <c r="M308" s="393" t="s">
        <v>801</v>
      </c>
      <c r="N308" s="295"/>
    </row>
    <row r="309" spans="1:14" s="672" customFormat="1" ht="45" customHeight="1">
      <c r="A309" s="401"/>
      <c r="B309" s="402"/>
      <c r="C309" s="334"/>
      <c r="D309" s="664"/>
      <c r="E309" s="662"/>
      <c r="F309" s="663"/>
      <c r="G309" s="360"/>
      <c r="H309" s="334"/>
      <c r="I309" s="334"/>
      <c r="J309" s="334"/>
      <c r="K309" s="334"/>
      <c r="L309" s="684" t="s">
        <v>1445</v>
      </c>
      <c r="M309" s="393" t="s">
        <v>1450</v>
      </c>
      <c r="N309" s="295"/>
    </row>
    <row r="310" spans="1:14" ht="45" customHeight="1">
      <c r="A310" s="401"/>
      <c r="B310" s="402"/>
      <c r="C310" s="334">
        <v>4</v>
      </c>
      <c r="D310" s="913" t="s">
        <v>802</v>
      </c>
      <c r="E310" s="834"/>
      <c r="F310" s="837"/>
      <c r="G310" s="360" t="s">
        <v>803</v>
      </c>
      <c r="H310" s="334" t="s">
        <v>707</v>
      </c>
      <c r="I310" s="334">
        <v>1</v>
      </c>
      <c r="J310" s="334">
        <v>0.5</v>
      </c>
      <c r="K310" s="334">
        <f t="shared" si="20"/>
        <v>0.5</v>
      </c>
      <c r="L310" s="337" t="s">
        <v>797</v>
      </c>
      <c r="M310" s="393" t="s">
        <v>804</v>
      </c>
      <c r="N310" s="295"/>
    </row>
    <row r="311" spans="1:14" s="672" customFormat="1" ht="67" customHeight="1">
      <c r="A311" s="401"/>
      <c r="B311" s="402"/>
      <c r="C311" s="334"/>
      <c r="D311" s="664"/>
      <c r="E311" s="662"/>
      <c r="F311" s="663"/>
      <c r="G311" s="689"/>
      <c r="H311" s="318"/>
      <c r="I311" s="334"/>
      <c r="J311" s="334"/>
      <c r="K311" s="334"/>
      <c r="L311" s="684" t="s">
        <v>1445</v>
      </c>
      <c r="M311" s="393" t="s">
        <v>1451</v>
      </c>
      <c r="N311" s="295"/>
    </row>
    <row r="312" spans="1:14" ht="19.5" customHeight="1">
      <c r="A312" s="401"/>
      <c r="B312" s="402"/>
      <c r="C312" s="404"/>
      <c r="D312" s="904" t="s">
        <v>724</v>
      </c>
      <c r="E312" s="834"/>
      <c r="F312" s="837"/>
      <c r="G312" s="904"/>
      <c r="H312" s="837"/>
      <c r="I312" s="394">
        <f>SUM(I304:I310)</f>
        <v>4</v>
      </c>
      <c r="J312" s="334"/>
      <c r="K312" s="395">
        <f>SUM(K304:K310)</f>
        <v>2</v>
      </c>
      <c r="L312" s="340"/>
      <c r="M312" s="336"/>
      <c r="N312" s="295"/>
    </row>
    <row r="313" spans="1:14" ht="63.65" customHeight="1">
      <c r="A313" s="401"/>
      <c r="B313" s="402"/>
      <c r="C313" s="947" t="s">
        <v>488</v>
      </c>
      <c r="D313" s="948"/>
      <c r="E313" s="948"/>
      <c r="F313" s="948"/>
      <c r="G313" s="948"/>
      <c r="H313" s="948"/>
      <c r="I313" s="948"/>
      <c r="J313" s="948"/>
      <c r="K313" s="948"/>
      <c r="L313" s="684"/>
      <c r="M313" s="685"/>
      <c r="N313" s="295"/>
    </row>
    <row r="314" spans="1:14" ht="72" customHeight="1">
      <c r="A314" s="401"/>
      <c r="B314" s="402"/>
      <c r="C314" s="334">
        <v>1</v>
      </c>
      <c r="D314" s="913" t="s">
        <v>805</v>
      </c>
      <c r="E314" s="834"/>
      <c r="F314" s="837"/>
      <c r="G314" s="620" t="s">
        <v>574</v>
      </c>
      <c r="H314" s="334" t="s">
        <v>707</v>
      </c>
      <c r="I314" s="334">
        <v>1</v>
      </c>
      <c r="J314" s="334">
        <v>0.5</v>
      </c>
      <c r="K314" s="334">
        <f>SUM(I314*J314)</f>
        <v>0.5</v>
      </c>
      <c r="L314" s="684" t="s">
        <v>1445</v>
      </c>
      <c r="M314" s="685" t="s">
        <v>1446</v>
      </c>
      <c r="N314" s="295"/>
    </row>
    <row r="315" spans="1:14" s="672" customFormat="1" ht="72" customHeight="1">
      <c r="A315" s="401"/>
      <c r="B315" s="402"/>
      <c r="C315" s="334"/>
      <c r="D315" s="686"/>
      <c r="E315" s="662"/>
      <c r="F315" s="663"/>
      <c r="G315" s="620"/>
      <c r="H315" s="334"/>
      <c r="I315" s="334"/>
      <c r="J315" s="334"/>
      <c r="K315" s="334"/>
      <c r="L315" s="337" t="s">
        <v>677</v>
      </c>
      <c r="M315" s="418" t="s">
        <v>806</v>
      </c>
      <c r="N315" s="295"/>
    </row>
    <row r="316" spans="1:14" ht="63" customHeight="1">
      <c r="A316" s="401"/>
      <c r="B316" s="402"/>
      <c r="C316" s="334">
        <v>2</v>
      </c>
      <c r="D316" s="317" t="s">
        <v>807</v>
      </c>
      <c r="E316" s="294"/>
      <c r="F316" s="306"/>
      <c r="G316" s="621" t="s">
        <v>808</v>
      </c>
      <c r="H316" s="334" t="s">
        <v>707</v>
      </c>
      <c r="I316" s="334">
        <v>1</v>
      </c>
      <c r="J316" s="334">
        <v>0.5</v>
      </c>
      <c r="K316" s="334">
        <f>SUM(I316*J316)</f>
        <v>0.5</v>
      </c>
      <c r="L316" s="684" t="s">
        <v>1445</v>
      </c>
      <c r="M316" s="418" t="s">
        <v>1447</v>
      </c>
      <c r="N316" s="295"/>
    </row>
    <row r="317" spans="1:14" s="672" customFormat="1" ht="63" customHeight="1">
      <c r="A317" s="401"/>
      <c r="B317" s="402"/>
      <c r="C317" s="334"/>
      <c r="D317" s="664"/>
      <c r="E317" s="662"/>
      <c r="F317" s="663"/>
      <c r="G317" s="687"/>
      <c r="H317" s="318"/>
      <c r="I317" s="334"/>
      <c r="J317" s="334"/>
      <c r="K317" s="334"/>
      <c r="L317" s="337" t="s">
        <v>809</v>
      </c>
      <c r="M317" s="418" t="s">
        <v>810</v>
      </c>
      <c r="N317" s="295"/>
    </row>
    <row r="318" spans="1:14" ht="19.5" customHeight="1">
      <c r="A318" s="401"/>
      <c r="B318" s="402"/>
      <c r="C318" s="404"/>
      <c r="D318" s="904" t="s">
        <v>724</v>
      </c>
      <c r="E318" s="834"/>
      <c r="F318" s="837"/>
      <c r="G318" s="904"/>
      <c r="H318" s="837"/>
      <c r="I318" s="394">
        <f>SUM(I314:I316)</f>
        <v>2</v>
      </c>
      <c r="J318" s="334"/>
      <c r="K318" s="395">
        <f>SUM(K314:K316)</f>
        <v>1</v>
      </c>
      <c r="L318" s="340"/>
      <c r="M318" s="336"/>
      <c r="N318" s="295"/>
    </row>
    <row r="319" spans="1:14" ht="64.5" customHeight="1">
      <c r="A319" s="401"/>
      <c r="B319" s="402"/>
      <c r="C319" s="838" t="s">
        <v>493</v>
      </c>
      <c r="D319" s="839"/>
      <c r="E319" s="839"/>
      <c r="F319" s="839"/>
      <c r="G319" s="839"/>
      <c r="H319" s="839"/>
      <c r="I319" s="839"/>
      <c r="J319" s="839"/>
      <c r="K319" s="839"/>
      <c r="L319" s="684" t="s">
        <v>1443</v>
      </c>
      <c r="M319" s="685" t="s">
        <v>1444</v>
      </c>
      <c r="N319" s="295"/>
    </row>
    <row r="320" spans="1:14" ht="45" customHeight="1">
      <c r="A320" s="401"/>
      <c r="B320" s="402"/>
      <c r="C320" s="334">
        <v>1</v>
      </c>
      <c r="D320" s="840" t="s">
        <v>811</v>
      </c>
      <c r="E320" s="834"/>
      <c r="F320" s="837"/>
      <c r="G320" s="403" t="s">
        <v>812</v>
      </c>
      <c r="H320" s="334" t="s">
        <v>707</v>
      </c>
      <c r="I320" s="334">
        <v>1</v>
      </c>
      <c r="J320" s="334">
        <v>0.5</v>
      </c>
      <c r="K320" s="334">
        <f t="shared" ref="K320:K324" si="21">SUM(I320*J320)</f>
        <v>0.5</v>
      </c>
      <c r="L320" s="337" t="s">
        <v>813</v>
      </c>
      <c r="M320" s="418" t="s">
        <v>814</v>
      </c>
      <c r="N320" s="295"/>
    </row>
    <row r="321" spans="1:14" ht="45" customHeight="1">
      <c r="A321" s="401"/>
      <c r="B321" s="402"/>
      <c r="C321" s="334">
        <v>2</v>
      </c>
      <c r="D321" s="840" t="s">
        <v>815</v>
      </c>
      <c r="E321" s="834"/>
      <c r="F321" s="837"/>
      <c r="G321" s="415" t="s">
        <v>816</v>
      </c>
      <c r="H321" s="334" t="s">
        <v>707</v>
      </c>
      <c r="I321" s="334">
        <v>1</v>
      </c>
      <c r="J321" s="334">
        <v>0.5</v>
      </c>
      <c r="K321" s="334">
        <f t="shared" si="21"/>
        <v>0.5</v>
      </c>
      <c r="L321" s="337" t="s">
        <v>813</v>
      </c>
      <c r="M321" s="418" t="s">
        <v>817</v>
      </c>
      <c r="N321" s="295"/>
    </row>
    <row r="322" spans="1:14" ht="45" customHeight="1">
      <c r="A322" s="401"/>
      <c r="B322" s="402"/>
      <c r="C322" s="334">
        <v>3</v>
      </c>
      <c r="D322" s="840" t="s">
        <v>818</v>
      </c>
      <c r="E322" s="834"/>
      <c r="F322" s="837"/>
      <c r="G322" s="415" t="s">
        <v>819</v>
      </c>
      <c r="H322" s="334" t="s">
        <v>707</v>
      </c>
      <c r="I322" s="334">
        <v>1</v>
      </c>
      <c r="J322" s="334">
        <v>0.5</v>
      </c>
      <c r="K322" s="334">
        <f t="shared" si="21"/>
        <v>0.5</v>
      </c>
      <c r="L322" s="337" t="s">
        <v>813</v>
      </c>
      <c r="M322" s="418" t="s">
        <v>820</v>
      </c>
      <c r="N322" s="295"/>
    </row>
    <row r="323" spans="1:14" ht="45" customHeight="1">
      <c r="A323" s="401"/>
      <c r="B323" s="402"/>
      <c r="C323" s="334">
        <v>4</v>
      </c>
      <c r="D323" s="840" t="s">
        <v>821</v>
      </c>
      <c r="E323" s="834"/>
      <c r="F323" s="837"/>
      <c r="G323" s="415" t="s">
        <v>822</v>
      </c>
      <c r="H323" s="334" t="s">
        <v>707</v>
      </c>
      <c r="I323" s="334">
        <v>1</v>
      </c>
      <c r="J323" s="334">
        <v>0.5</v>
      </c>
      <c r="K323" s="334">
        <f t="shared" si="21"/>
        <v>0.5</v>
      </c>
      <c r="L323" s="337" t="s">
        <v>813</v>
      </c>
      <c r="M323" s="418" t="s">
        <v>823</v>
      </c>
      <c r="N323" s="295"/>
    </row>
    <row r="324" spans="1:14" ht="45" customHeight="1">
      <c r="A324" s="401"/>
      <c r="B324" s="402"/>
      <c r="C324" s="334">
        <v>5</v>
      </c>
      <c r="D324" s="840" t="s">
        <v>824</v>
      </c>
      <c r="E324" s="834"/>
      <c r="F324" s="837"/>
      <c r="G324" s="415" t="s">
        <v>825</v>
      </c>
      <c r="H324" s="334" t="s">
        <v>707</v>
      </c>
      <c r="I324" s="334">
        <v>1</v>
      </c>
      <c r="J324" s="334">
        <v>0.5</v>
      </c>
      <c r="K324" s="334">
        <f t="shared" si="21"/>
        <v>0.5</v>
      </c>
      <c r="L324" s="337" t="s">
        <v>813</v>
      </c>
      <c r="M324" s="418" t="s">
        <v>826</v>
      </c>
      <c r="N324" s="295"/>
    </row>
    <row r="325" spans="1:14" ht="19.5" customHeight="1">
      <c r="A325" s="401"/>
      <c r="B325" s="402"/>
      <c r="C325" s="404"/>
      <c r="D325" s="904" t="s">
        <v>724</v>
      </c>
      <c r="E325" s="834"/>
      <c r="F325" s="837"/>
      <c r="G325" s="904"/>
      <c r="H325" s="837"/>
      <c r="I325" s="394">
        <f>SUM(I320:I324)</f>
        <v>5</v>
      </c>
      <c r="J325" s="334"/>
      <c r="K325" s="395">
        <f>SUM(K320:K324)</f>
        <v>2.5</v>
      </c>
      <c r="L325" s="445"/>
      <c r="M325" s="446"/>
      <c r="N325" s="295"/>
    </row>
    <row r="326" spans="1:14" s="672" customFormat="1" ht="57.65" customHeight="1">
      <c r="A326" s="401"/>
      <c r="B326" s="402"/>
      <c r="C326" s="909" t="s">
        <v>498</v>
      </c>
      <c r="D326" s="915"/>
      <c r="E326" s="915"/>
      <c r="F326" s="915"/>
      <c r="G326" s="915"/>
      <c r="H326" s="915"/>
      <c r="I326" s="915"/>
      <c r="J326" s="915"/>
      <c r="K326" s="915"/>
      <c r="L326" s="684" t="s">
        <v>1441</v>
      </c>
      <c r="M326" s="680" t="s">
        <v>1442</v>
      </c>
      <c r="N326" s="682"/>
    </row>
    <row r="327" spans="1:14" s="672" customFormat="1" ht="40.5" customHeight="1">
      <c r="A327" s="401"/>
      <c r="B327" s="402"/>
      <c r="C327" s="334">
        <v>1</v>
      </c>
      <c r="D327" s="840" t="s">
        <v>827</v>
      </c>
      <c r="E327" s="834"/>
      <c r="F327" s="837"/>
      <c r="G327" s="619" t="s">
        <v>828</v>
      </c>
      <c r="H327" s="334" t="s">
        <v>707</v>
      </c>
      <c r="I327" s="334">
        <v>1</v>
      </c>
      <c r="J327" s="334">
        <v>0.5</v>
      </c>
      <c r="K327" s="334">
        <f>SUM(I327*J327)</f>
        <v>0.5</v>
      </c>
      <c r="L327" s="683" t="s">
        <v>829</v>
      </c>
      <c r="M327" s="675" t="s">
        <v>830</v>
      </c>
      <c r="N327" s="682"/>
    </row>
    <row r="328" spans="1:14" s="672" customFormat="1" ht="41.5" customHeight="1">
      <c r="A328" s="401"/>
      <c r="B328" s="402"/>
      <c r="C328" s="334">
        <v>2</v>
      </c>
      <c r="D328" s="840" t="s">
        <v>499</v>
      </c>
      <c r="E328" s="834"/>
      <c r="F328" s="837"/>
      <c r="G328" s="403" t="s">
        <v>831</v>
      </c>
      <c r="H328" s="334" t="s">
        <v>707</v>
      </c>
      <c r="I328" s="334">
        <v>1</v>
      </c>
      <c r="J328" s="334">
        <v>0.5</v>
      </c>
      <c r="K328" s="334">
        <f t="shared" ref="K328:K332" si="22">SUM(I328*J328)</f>
        <v>0.5</v>
      </c>
      <c r="L328" s="337" t="s">
        <v>829</v>
      </c>
      <c r="M328" s="418" t="s">
        <v>832</v>
      </c>
      <c r="N328" s="682"/>
    </row>
    <row r="329" spans="1:14" s="672" customFormat="1" ht="43" customHeight="1">
      <c r="A329" s="401"/>
      <c r="B329" s="402"/>
      <c r="C329" s="334">
        <v>3</v>
      </c>
      <c r="D329" s="840" t="s">
        <v>833</v>
      </c>
      <c r="E329" s="834"/>
      <c r="F329" s="837"/>
      <c r="G329" s="619" t="s">
        <v>834</v>
      </c>
      <c r="H329" s="334" t="s">
        <v>707</v>
      </c>
      <c r="I329" s="334">
        <v>1</v>
      </c>
      <c r="J329" s="334">
        <v>0.5</v>
      </c>
      <c r="K329" s="334">
        <f t="shared" si="22"/>
        <v>0.5</v>
      </c>
      <c r="L329" s="337" t="s">
        <v>829</v>
      </c>
      <c r="M329" s="418" t="s">
        <v>835</v>
      </c>
      <c r="N329" s="682"/>
    </row>
    <row r="330" spans="1:14" s="672" customFormat="1" ht="51.65" customHeight="1">
      <c r="A330" s="401"/>
      <c r="B330" s="402"/>
      <c r="C330" s="334">
        <v>4</v>
      </c>
      <c r="D330" s="840" t="s">
        <v>836</v>
      </c>
      <c r="E330" s="834"/>
      <c r="F330" s="837"/>
      <c r="G330" s="403" t="s">
        <v>837</v>
      </c>
      <c r="H330" s="334" t="s">
        <v>707</v>
      </c>
      <c r="I330" s="334">
        <v>1</v>
      </c>
      <c r="J330" s="334">
        <v>0.5</v>
      </c>
      <c r="K330" s="334">
        <f t="shared" si="22"/>
        <v>0.5</v>
      </c>
      <c r="L330" s="337" t="s">
        <v>829</v>
      </c>
      <c r="M330" s="418" t="s">
        <v>838</v>
      </c>
      <c r="N330" s="682"/>
    </row>
    <row r="331" spans="1:14" s="672" customFormat="1" ht="43" customHeight="1">
      <c r="A331" s="401"/>
      <c r="B331" s="402"/>
      <c r="C331" s="334">
        <v>5</v>
      </c>
      <c r="D331" s="840" t="s">
        <v>839</v>
      </c>
      <c r="E331" s="834"/>
      <c r="F331" s="837"/>
      <c r="G331" s="619" t="s">
        <v>840</v>
      </c>
      <c r="H331" s="334" t="s">
        <v>707</v>
      </c>
      <c r="I331" s="334">
        <v>1</v>
      </c>
      <c r="J331" s="334">
        <v>0.5</v>
      </c>
      <c r="K331" s="334">
        <f t="shared" si="22"/>
        <v>0.5</v>
      </c>
      <c r="L331" s="337" t="s">
        <v>829</v>
      </c>
      <c r="M331" s="418" t="s">
        <v>841</v>
      </c>
      <c r="N331" s="682"/>
    </row>
    <row r="332" spans="1:14" s="672" customFormat="1" ht="43.5" customHeight="1">
      <c r="A332" s="401"/>
      <c r="B332" s="402"/>
      <c r="C332" s="334">
        <v>6</v>
      </c>
      <c r="D332" s="840" t="s">
        <v>842</v>
      </c>
      <c r="E332" s="834"/>
      <c r="F332" s="837"/>
      <c r="G332" s="403" t="s">
        <v>692</v>
      </c>
      <c r="H332" s="334" t="s">
        <v>707</v>
      </c>
      <c r="I332" s="334">
        <v>1</v>
      </c>
      <c r="J332" s="334">
        <v>0.5</v>
      </c>
      <c r="K332" s="334">
        <f t="shared" si="22"/>
        <v>0.5</v>
      </c>
      <c r="L332" s="337" t="s">
        <v>829</v>
      </c>
      <c r="M332" s="418" t="s">
        <v>843</v>
      </c>
      <c r="N332" s="682"/>
    </row>
    <row r="333" spans="1:14" s="672" customFormat="1" ht="19.5" customHeight="1">
      <c r="A333" s="401"/>
      <c r="B333" s="402"/>
      <c r="C333" s="404"/>
      <c r="D333" s="904" t="s">
        <v>724</v>
      </c>
      <c r="E333" s="834"/>
      <c r="F333" s="837"/>
      <c r="G333" s="904"/>
      <c r="H333" s="837"/>
      <c r="I333" s="394">
        <f>SUM(I327:I332)</f>
        <v>6</v>
      </c>
      <c r="J333" s="334"/>
      <c r="K333" s="395">
        <f>SUM(K327:K332)</f>
        <v>3</v>
      </c>
      <c r="L333" s="340"/>
      <c r="M333" s="336"/>
      <c r="N333" s="682"/>
    </row>
    <row r="334" spans="1:14" ht="64.5" customHeight="1">
      <c r="A334" s="401"/>
      <c r="B334" s="402"/>
      <c r="C334" s="909" t="s">
        <v>1463</v>
      </c>
      <c r="D334" s="915"/>
      <c r="E334" s="915"/>
      <c r="F334" s="915"/>
      <c r="G334" s="915"/>
      <c r="H334" s="915"/>
      <c r="I334" s="915"/>
      <c r="J334" s="915"/>
      <c r="K334" s="915"/>
      <c r="L334" s="684" t="s">
        <v>1465</v>
      </c>
      <c r="M334" s="680" t="s">
        <v>1464</v>
      </c>
      <c r="N334" s="682"/>
    </row>
    <row r="335" spans="1:14" ht="71.150000000000006" customHeight="1">
      <c r="A335" s="401"/>
      <c r="B335" s="402"/>
      <c r="C335" s="334">
        <v>1</v>
      </c>
      <c r="D335" s="913" t="s">
        <v>1466</v>
      </c>
      <c r="E335" s="834"/>
      <c r="F335" s="837"/>
      <c r="G335" s="619">
        <v>44651</v>
      </c>
      <c r="H335" s="334" t="s">
        <v>707</v>
      </c>
      <c r="I335" s="334">
        <v>1</v>
      </c>
      <c r="J335" s="334">
        <v>0.5</v>
      </c>
      <c r="K335" s="334">
        <f>SUM(I335*J335)</f>
        <v>0.5</v>
      </c>
      <c r="L335" s="677" t="s">
        <v>1467</v>
      </c>
      <c r="M335" s="675" t="s">
        <v>1468</v>
      </c>
      <c r="N335" s="295"/>
    </row>
    <row r="336" spans="1:14" ht="45" customHeight="1">
      <c r="A336" s="401"/>
      <c r="B336" s="402"/>
      <c r="C336" s="334">
        <v>2</v>
      </c>
      <c r="D336" s="913" t="s">
        <v>1469</v>
      </c>
      <c r="E336" s="834"/>
      <c r="F336" s="837"/>
      <c r="G336" s="695">
        <v>44671</v>
      </c>
      <c r="H336" s="334" t="s">
        <v>707</v>
      </c>
      <c r="I336" s="334">
        <v>1</v>
      </c>
      <c r="J336" s="334">
        <v>0.5</v>
      </c>
      <c r="K336" s="334">
        <f t="shared" ref="K336:K340" si="23">SUM(I336*J336)</f>
        <v>0.5</v>
      </c>
      <c r="L336" s="693" t="s">
        <v>1470</v>
      </c>
      <c r="M336" s="418" t="s">
        <v>1471</v>
      </c>
      <c r="N336" s="295"/>
    </row>
    <row r="337" spans="1:14" ht="62.5" customHeight="1">
      <c r="A337" s="401"/>
      <c r="B337" s="402"/>
      <c r="C337" s="334">
        <v>3</v>
      </c>
      <c r="D337" s="913" t="s">
        <v>1472</v>
      </c>
      <c r="E337" s="834"/>
      <c r="F337" s="837"/>
      <c r="G337" s="696" t="s">
        <v>1483</v>
      </c>
      <c r="H337" s="334" t="s">
        <v>707</v>
      </c>
      <c r="I337" s="334">
        <v>1</v>
      </c>
      <c r="J337" s="334">
        <v>0.5</v>
      </c>
      <c r="K337" s="334">
        <f t="shared" si="23"/>
        <v>0.5</v>
      </c>
      <c r="L337" s="693" t="s">
        <v>1473</v>
      </c>
      <c r="M337" s="418" t="s">
        <v>1474</v>
      </c>
      <c r="N337" s="295"/>
    </row>
    <row r="338" spans="1:14" ht="45" customHeight="1">
      <c r="A338" s="401"/>
      <c r="B338" s="402"/>
      <c r="C338" s="334">
        <v>4</v>
      </c>
      <c r="D338" s="913" t="s">
        <v>1475</v>
      </c>
      <c r="E338" s="834"/>
      <c r="F338" s="837"/>
      <c r="G338" s="696" t="s">
        <v>1484</v>
      </c>
      <c r="H338" s="334" t="s">
        <v>707</v>
      </c>
      <c r="I338" s="334">
        <v>1</v>
      </c>
      <c r="J338" s="334">
        <v>0.5</v>
      </c>
      <c r="K338" s="334">
        <f t="shared" si="23"/>
        <v>0.5</v>
      </c>
      <c r="L338" s="693" t="s">
        <v>1476</v>
      </c>
      <c r="M338" s="418" t="s">
        <v>1477</v>
      </c>
      <c r="N338" s="295"/>
    </row>
    <row r="339" spans="1:14" ht="70.5" customHeight="1">
      <c r="A339" s="401"/>
      <c r="B339" s="402"/>
      <c r="C339" s="334"/>
      <c r="D339" s="840"/>
      <c r="E339" s="834"/>
      <c r="F339" s="837"/>
      <c r="G339" s="694"/>
      <c r="H339" s="334"/>
      <c r="I339" s="334"/>
      <c r="J339" s="334"/>
      <c r="K339" s="334"/>
      <c r="L339" s="684" t="s">
        <v>1479</v>
      </c>
      <c r="M339" s="418" t="s">
        <v>1478</v>
      </c>
      <c r="N339" s="295"/>
    </row>
    <row r="340" spans="1:14" ht="75.650000000000006" customHeight="1">
      <c r="A340" s="401"/>
      <c r="B340" s="402"/>
      <c r="C340" s="334">
        <v>5</v>
      </c>
      <c r="D340" s="913" t="s">
        <v>1480</v>
      </c>
      <c r="E340" s="834"/>
      <c r="F340" s="837"/>
      <c r="G340" s="695">
        <v>44727</v>
      </c>
      <c r="H340" s="334" t="s">
        <v>707</v>
      </c>
      <c r="I340" s="334">
        <v>1</v>
      </c>
      <c r="J340" s="334">
        <v>0.5</v>
      </c>
      <c r="K340" s="334">
        <f t="shared" si="23"/>
        <v>0.5</v>
      </c>
      <c r="L340" s="693" t="s">
        <v>1481</v>
      </c>
      <c r="M340" s="418" t="s">
        <v>1482</v>
      </c>
      <c r="N340" s="295"/>
    </row>
    <row r="341" spans="1:14" ht="19.5" customHeight="1">
      <c r="A341" s="401"/>
      <c r="B341" s="402"/>
      <c r="C341" s="404"/>
      <c r="D341" s="904" t="s">
        <v>724</v>
      </c>
      <c r="E341" s="834"/>
      <c r="F341" s="837"/>
      <c r="G341" s="904"/>
      <c r="H341" s="837"/>
      <c r="I341" s="394">
        <f>SUM(I335:I340)</f>
        <v>5</v>
      </c>
      <c r="J341" s="334"/>
      <c r="K341" s="395">
        <f>SUM(K335:K340)</f>
        <v>2.5</v>
      </c>
      <c r="L341" s="340"/>
      <c r="M341" s="336"/>
      <c r="N341" s="295"/>
    </row>
    <row r="342" spans="1:14" ht="21" customHeight="1">
      <c r="A342" s="371"/>
      <c r="B342" s="292" t="s">
        <v>181</v>
      </c>
      <c r="C342" s="838" t="s">
        <v>182</v>
      </c>
      <c r="D342" s="834"/>
      <c r="E342" s="834"/>
      <c r="F342" s="834"/>
      <c r="G342" s="834"/>
      <c r="H342" s="834"/>
      <c r="I342" s="834"/>
      <c r="J342" s="837"/>
      <c r="K342" s="292">
        <f>K345+K347+K349+K351+K353+K355+K357+K359+K363</f>
        <v>18</v>
      </c>
      <c r="L342" s="340"/>
      <c r="M342" s="336"/>
      <c r="N342" s="295"/>
    </row>
    <row r="343" spans="1:14" ht="19.5" customHeight="1">
      <c r="A343" s="371"/>
      <c r="B343" s="315"/>
      <c r="C343" s="838" t="s">
        <v>844</v>
      </c>
      <c r="D343" s="834"/>
      <c r="E343" s="834"/>
      <c r="F343" s="837"/>
      <c r="G343" s="293"/>
      <c r="H343" s="292"/>
      <c r="I343" s="378"/>
      <c r="J343" s="378"/>
      <c r="K343" s="378"/>
      <c r="L343" s="340"/>
      <c r="M343" s="336"/>
      <c r="N343" s="295"/>
    </row>
    <row r="344" spans="1:14" ht="19.5" customHeight="1">
      <c r="A344" s="371"/>
      <c r="B344" s="319"/>
      <c r="C344" s="935" t="s">
        <v>459</v>
      </c>
      <c r="D344" s="936"/>
      <c r="E344" s="936"/>
      <c r="F344" s="936"/>
      <c r="G344" s="936"/>
      <c r="H344" s="936"/>
      <c r="I344" s="936"/>
      <c r="J344" s="936"/>
      <c r="K344" s="936"/>
      <c r="L344" s="936"/>
      <c r="M344" s="936"/>
      <c r="N344" s="419"/>
    </row>
    <row r="345" spans="1:14" ht="113.15" customHeight="1">
      <c r="A345" s="371"/>
      <c r="B345" s="319"/>
      <c r="C345" s="322">
        <v>1</v>
      </c>
      <c r="D345" s="937" t="s">
        <v>1440</v>
      </c>
      <c r="E345" s="938"/>
      <c r="F345" s="939"/>
      <c r="G345" s="622" t="s">
        <v>845</v>
      </c>
      <c r="H345" s="322" t="s">
        <v>846</v>
      </c>
      <c r="I345" s="322">
        <v>1</v>
      </c>
      <c r="J345" s="322">
        <v>2</v>
      </c>
      <c r="K345" s="322">
        <v>2</v>
      </c>
      <c r="L345" s="420" t="s">
        <v>847</v>
      </c>
      <c r="M345" s="421" t="s">
        <v>848</v>
      </c>
      <c r="N345" s="419"/>
    </row>
    <row r="346" spans="1:14" ht="19.5" customHeight="1">
      <c r="A346" s="371"/>
      <c r="B346" s="319"/>
      <c r="C346" s="935" t="s">
        <v>463</v>
      </c>
      <c r="D346" s="936"/>
      <c r="E346" s="936"/>
      <c r="F346" s="936"/>
      <c r="G346" s="936"/>
      <c r="H346" s="936"/>
      <c r="I346" s="936"/>
      <c r="J346" s="936"/>
      <c r="K346" s="936"/>
      <c r="L346" s="936"/>
      <c r="M346" s="936"/>
      <c r="N346" s="419"/>
    </row>
    <row r="347" spans="1:14" ht="100.5" customHeight="1">
      <c r="A347" s="371"/>
      <c r="B347" s="319"/>
      <c r="C347" s="322">
        <v>1</v>
      </c>
      <c r="D347" s="937" t="s">
        <v>1439</v>
      </c>
      <c r="E347" s="938"/>
      <c r="F347" s="939"/>
      <c r="G347" s="323">
        <v>2018</v>
      </c>
      <c r="H347" s="322" t="s">
        <v>846</v>
      </c>
      <c r="I347" s="417">
        <v>1</v>
      </c>
      <c r="J347" s="417">
        <v>2</v>
      </c>
      <c r="K347" s="417">
        <v>2</v>
      </c>
      <c r="L347" s="422" t="s">
        <v>849</v>
      </c>
      <c r="M347" s="423" t="s">
        <v>850</v>
      </c>
      <c r="N347" s="419"/>
    </row>
    <row r="348" spans="1:14" ht="19.5" customHeight="1">
      <c r="A348" s="371"/>
      <c r="B348" s="319"/>
      <c r="C348" s="936" t="s">
        <v>468</v>
      </c>
      <c r="D348" s="936"/>
      <c r="E348" s="936"/>
      <c r="F348" s="936"/>
      <c r="G348" s="936"/>
      <c r="H348" s="936"/>
      <c r="I348" s="936"/>
      <c r="J348" s="936"/>
      <c r="K348" s="936"/>
      <c r="L348" s="936"/>
      <c r="M348" s="936"/>
      <c r="N348" s="419"/>
    </row>
    <row r="349" spans="1:14" ht="106" customHeight="1">
      <c r="A349" s="371"/>
      <c r="B349" s="319"/>
      <c r="C349" s="322">
        <v>1</v>
      </c>
      <c r="D349" s="919" t="s">
        <v>1438</v>
      </c>
      <c r="E349" s="919"/>
      <c r="F349" s="919"/>
      <c r="G349" s="658">
        <v>2018</v>
      </c>
      <c r="H349" s="666" t="s">
        <v>846</v>
      </c>
      <c r="I349" s="666">
        <v>1</v>
      </c>
      <c r="J349" s="666">
        <v>2</v>
      </c>
      <c r="K349" s="666">
        <v>2</v>
      </c>
      <c r="L349" s="659" t="s">
        <v>851</v>
      </c>
      <c r="M349" s="670" t="s">
        <v>852</v>
      </c>
      <c r="N349" s="419"/>
    </row>
    <row r="350" spans="1:14" ht="19.5" customHeight="1">
      <c r="A350" s="371"/>
      <c r="B350" s="319"/>
      <c r="C350" s="934" t="s">
        <v>473</v>
      </c>
      <c r="D350" s="934"/>
      <c r="E350" s="934"/>
      <c r="F350" s="934"/>
      <c r="G350" s="934"/>
      <c r="H350" s="934"/>
      <c r="I350" s="934"/>
      <c r="J350" s="934"/>
      <c r="K350" s="934"/>
      <c r="L350" s="934"/>
      <c r="M350" s="934"/>
      <c r="N350" s="424"/>
    </row>
    <row r="351" spans="1:14" ht="86.5" customHeight="1">
      <c r="A351" s="371"/>
      <c r="B351" s="319"/>
      <c r="C351" s="390">
        <v>1</v>
      </c>
      <c r="D351" s="919" t="s">
        <v>1437</v>
      </c>
      <c r="E351" s="919"/>
      <c r="F351" s="919"/>
      <c r="G351" s="668">
        <v>2019</v>
      </c>
      <c r="H351" s="666" t="s">
        <v>846</v>
      </c>
      <c r="I351" s="666">
        <v>1</v>
      </c>
      <c r="J351" s="666">
        <v>2</v>
      </c>
      <c r="K351" s="666">
        <v>2</v>
      </c>
      <c r="L351" s="659" t="s">
        <v>853</v>
      </c>
      <c r="M351" s="660" t="s">
        <v>854</v>
      </c>
      <c r="N351" s="658"/>
    </row>
    <row r="352" spans="1:14" ht="19.5" customHeight="1">
      <c r="A352" s="371"/>
      <c r="B352" s="319"/>
      <c r="C352" s="416" t="s">
        <v>478</v>
      </c>
      <c r="D352" s="321"/>
      <c r="E352" s="321"/>
      <c r="F352" s="321"/>
      <c r="G352" s="321"/>
      <c r="H352" s="321"/>
      <c r="I352" s="321"/>
      <c r="J352" s="321"/>
      <c r="K352" s="321"/>
      <c r="L352" s="321"/>
      <c r="M352" s="321"/>
      <c r="N352" s="320"/>
    </row>
    <row r="353" spans="1:14" ht="95.5" customHeight="1">
      <c r="A353" s="371"/>
      <c r="B353" s="319"/>
      <c r="C353" s="390">
        <v>1</v>
      </c>
      <c r="D353" s="919" t="s">
        <v>1436</v>
      </c>
      <c r="E353" s="919"/>
      <c r="F353" s="919"/>
      <c r="G353" s="668">
        <v>2019</v>
      </c>
      <c r="H353" s="666" t="s">
        <v>846</v>
      </c>
      <c r="I353" s="666">
        <v>1</v>
      </c>
      <c r="J353" s="665">
        <v>2</v>
      </c>
      <c r="K353" s="666">
        <v>2</v>
      </c>
      <c r="L353" s="659" t="s">
        <v>855</v>
      </c>
      <c r="M353" s="660" t="s">
        <v>856</v>
      </c>
      <c r="N353" s="658"/>
    </row>
    <row r="354" spans="1:14" ht="19.5" customHeight="1">
      <c r="A354" s="371"/>
      <c r="B354" s="319"/>
      <c r="C354" s="416" t="s">
        <v>483</v>
      </c>
      <c r="D354" s="416"/>
      <c r="E354" s="321"/>
      <c r="F354" s="321"/>
      <c r="G354" s="321"/>
      <c r="H354" s="321"/>
      <c r="I354" s="321"/>
      <c r="J354" s="425"/>
      <c r="K354" s="321"/>
      <c r="L354" s="321"/>
      <c r="M354" s="321"/>
      <c r="N354" s="320"/>
    </row>
    <row r="355" spans="1:14" ht="95.5" customHeight="1">
      <c r="A355" s="371"/>
      <c r="B355" s="319"/>
      <c r="C355" s="390">
        <v>1</v>
      </c>
      <c r="D355" s="919" t="s">
        <v>1435</v>
      </c>
      <c r="E355" s="919"/>
      <c r="F355" s="919"/>
      <c r="G355" s="668">
        <v>2020</v>
      </c>
      <c r="H355" s="666" t="s">
        <v>846</v>
      </c>
      <c r="I355" s="666">
        <v>1</v>
      </c>
      <c r="J355" s="666">
        <v>2</v>
      </c>
      <c r="K355" s="666">
        <v>2</v>
      </c>
      <c r="L355" s="659" t="s">
        <v>857</v>
      </c>
      <c r="M355" s="660" t="s">
        <v>858</v>
      </c>
      <c r="N355" s="658"/>
    </row>
    <row r="356" spans="1:14" ht="19.5" customHeight="1">
      <c r="A356" s="371"/>
      <c r="B356" s="319"/>
      <c r="C356" s="416" t="s">
        <v>488</v>
      </c>
      <c r="D356" s="321"/>
      <c r="E356" s="321"/>
      <c r="F356" s="321"/>
      <c r="G356" s="321"/>
      <c r="H356" s="321"/>
      <c r="I356" s="321"/>
      <c r="J356" s="321"/>
      <c r="K356" s="321"/>
      <c r="L356" s="321"/>
      <c r="M356" s="321"/>
      <c r="N356" s="320"/>
    </row>
    <row r="357" spans="1:14" ht="93" customHeight="1">
      <c r="A357" s="371"/>
      <c r="B357" s="319"/>
      <c r="C357" s="390">
        <v>1</v>
      </c>
      <c r="D357" s="919" t="s">
        <v>1435</v>
      </c>
      <c r="E357" s="919"/>
      <c r="F357" s="919"/>
      <c r="G357" s="668">
        <v>2020</v>
      </c>
      <c r="H357" s="666" t="s">
        <v>846</v>
      </c>
      <c r="I357" s="666">
        <v>1</v>
      </c>
      <c r="J357" s="666">
        <v>2</v>
      </c>
      <c r="K357" s="666">
        <v>2</v>
      </c>
      <c r="L357" s="659" t="s">
        <v>859</v>
      </c>
      <c r="M357" s="660" t="s">
        <v>860</v>
      </c>
      <c r="N357" s="658"/>
    </row>
    <row r="358" spans="1:14" ht="19.5" customHeight="1">
      <c r="A358" s="371"/>
      <c r="B358" s="319"/>
      <c r="C358" s="416" t="s">
        <v>493</v>
      </c>
      <c r="D358" s="321"/>
      <c r="E358" s="321"/>
      <c r="F358" s="321"/>
      <c r="G358" s="321"/>
      <c r="H358" s="321"/>
      <c r="I358" s="321"/>
      <c r="J358" s="321"/>
      <c r="K358" s="321"/>
      <c r="L358" s="321"/>
      <c r="M358" s="321"/>
      <c r="N358" s="320"/>
    </row>
    <row r="359" spans="1:14" ht="73" customHeight="1">
      <c r="A359" s="371"/>
      <c r="B359" s="319"/>
      <c r="C359" s="390">
        <v>1</v>
      </c>
      <c r="D359" s="919" t="s">
        <v>1434</v>
      </c>
      <c r="E359" s="919"/>
      <c r="F359" s="919"/>
      <c r="G359" s="668">
        <v>2021</v>
      </c>
      <c r="H359" s="666" t="s">
        <v>846</v>
      </c>
      <c r="I359" s="666">
        <v>1</v>
      </c>
      <c r="J359" s="666">
        <v>2</v>
      </c>
      <c r="K359" s="666">
        <v>2</v>
      </c>
      <c r="L359" s="659" t="s">
        <v>861</v>
      </c>
      <c r="M359" s="660" t="s">
        <v>862</v>
      </c>
      <c r="N359" s="658"/>
    </row>
    <row r="360" spans="1:14" s="653" customFormat="1" ht="15" customHeight="1">
      <c r="A360" s="371"/>
      <c r="B360" s="319"/>
      <c r="C360" s="655" t="s">
        <v>498</v>
      </c>
      <c r="D360" s="654"/>
      <c r="E360" s="654"/>
      <c r="F360" s="654"/>
      <c r="G360" s="654"/>
      <c r="H360" s="654"/>
      <c r="I360" s="654"/>
      <c r="J360" s="654"/>
      <c r="K360" s="654"/>
      <c r="L360" s="654"/>
      <c r="M360" s="654"/>
      <c r="N360" s="657"/>
    </row>
    <row r="361" spans="1:14" s="653" customFormat="1" ht="81" customHeight="1">
      <c r="A361" s="371"/>
      <c r="B361" s="319"/>
      <c r="C361" s="656">
        <v>1</v>
      </c>
      <c r="D361" s="919" t="s">
        <v>1434</v>
      </c>
      <c r="E361" s="919"/>
      <c r="F361" s="919"/>
      <c r="G361" s="669">
        <v>2021</v>
      </c>
      <c r="H361" s="665" t="s">
        <v>846</v>
      </c>
      <c r="I361" s="665">
        <v>1</v>
      </c>
      <c r="J361" s="665">
        <v>2</v>
      </c>
      <c r="K361" s="666">
        <v>2</v>
      </c>
      <c r="L361" s="659" t="s">
        <v>863</v>
      </c>
      <c r="M361" s="660" t="s">
        <v>864</v>
      </c>
      <c r="N361" s="657"/>
    </row>
    <row r="362" spans="1:14" ht="19.5" customHeight="1">
      <c r="A362" s="371"/>
      <c r="B362" s="319"/>
      <c r="C362" s="674" t="s">
        <v>1430</v>
      </c>
      <c r="D362" s="671"/>
      <c r="E362" s="671"/>
      <c r="F362" s="321"/>
      <c r="G362" s="321"/>
      <c r="H362" s="321"/>
      <c r="I362" s="321"/>
      <c r="J362" s="321"/>
      <c r="K362" s="321"/>
      <c r="L362" s="671"/>
      <c r="M362" s="321"/>
      <c r="N362" s="320"/>
    </row>
    <row r="363" spans="1:14" ht="61" customHeight="1">
      <c r="A363" s="371"/>
      <c r="B363" s="319"/>
      <c r="C363" s="390">
        <v>1</v>
      </c>
      <c r="D363" s="919" t="s">
        <v>1431</v>
      </c>
      <c r="E363" s="919"/>
      <c r="F363" s="919"/>
      <c r="G363" s="669">
        <v>2021</v>
      </c>
      <c r="H363" s="669" t="s">
        <v>846</v>
      </c>
      <c r="I363" s="669">
        <v>1</v>
      </c>
      <c r="J363" s="669">
        <v>2</v>
      </c>
      <c r="K363" s="669">
        <v>2</v>
      </c>
      <c r="L363" s="679" t="s">
        <v>1432</v>
      </c>
      <c r="M363" s="681" t="s">
        <v>1433</v>
      </c>
      <c r="N363" s="323"/>
    </row>
    <row r="364" spans="1:14" ht="19.5" customHeight="1">
      <c r="A364" s="371"/>
      <c r="B364" s="426" t="s">
        <v>184</v>
      </c>
      <c r="C364" s="916" t="s">
        <v>185</v>
      </c>
      <c r="D364" s="877"/>
      <c r="E364" s="877"/>
      <c r="F364" s="877"/>
      <c r="G364" s="877"/>
      <c r="H364" s="877"/>
      <c r="I364" s="877"/>
      <c r="J364" s="917"/>
      <c r="K364" s="400">
        <v>0</v>
      </c>
      <c r="L364" s="437"/>
      <c r="M364" s="438"/>
      <c r="N364" s="400"/>
    </row>
    <row r="365" spans="1:14" ht="36.75" customHeight="1">
      <c r="A365" s="371"/>
      <c r="B365" s="372"/>
      <c r="C365" s="918" t="s">
        <v>186</v>
      </c>
      <c r="D365" s="834"/>
      <c r="E365" s="834"/>
      <c r="F365" s="837"/>
      <c r="G365" s="427"/>
      <c r="H365" s="334"/>
      <c r="I365" s="316"/>
      <c r="J365" s="392"/>
      <c r="K365" s="392"/>
      <c r="L365" s="340"/>
      <c r="M365" s="336" t="s">
        <v>506</v>
      </c>
      <c r="N365" s="295"/>
    </row>
    <row r="366" spans="1:14" ht="19.5" customHeight="1">
      <c r="A366" s="371"/>
      <c r="B366" s="367" t="s">
        <v>187</v>
      </c>
      <c r="C366" s="838" t="s">
        <v>188</v>
      </c>
      <c r="D366" s="834"/>
      <c r="E366" s="834"/>
      <c r="F366" s="834"/>
      <c r="G366" s="834"/>
      <c r="H366" s="834"/>
      <c r="I366" s="834"/>
      <c r="J366" s="837"/>
      <c r="K366" s="292">
        <v>0</v>
      </c>
      <c r="L366" s="340"/>
      <c r="M366" s="336"/>
      <c r="N366" s="295"/>
    </row>
    <row r="367" spans="1:14" ht="19.5" customHeight="1">
      <c r="A367" s="371"/>
      <c r="B367" s="315"/>
      <c r="C367" s="318">
        <v>1</v>
      </c>
      <c r="D367" s="918" t="s">
        <v>189</v>
      </c>
      <c r="E367" s="834"/>
      <c r="F367" s="837"/>
      <c r="G367" s="427"/>
      <c r="H367" s="334"/>
      <c r="I367" s="316"/>
      <c r="J367" s="392"/>
      <c r="K367" s="392"/>
      <c r="L367" s="340"/>
      <c r="M367" s="336" t="s">
        <v>506</v>
      </c>
      <c r="N367" s="295"/>
    </row>
    <row r="368" spans="1:14" ht="45" customHeight="1">
      <c r="A368" s="397"/>
      <c r="B368" s="400"/>
      <c r="C368" s="318">
        <v>2</v>
      </c>
      <c r="D368" s="918" t="s">
        <v>190</v>
      </c>
      <c r="E368" s="834"/>
      <c r="F368" s="837"/>
      <c r="G368" s="427"/>
      <c r="H368" s="334"/>
      <c r="I368" s="316"/>
      <c r="J368" s="392"/>
      <c r="K368" s="392"/>
      <c r="L368" s="340"/>
      <c r="M368" s="336" t="s">
        <v>506</v>
      </c>
      <c r="N368" s="295"/>
    </row>
    <row r="369" spans="1:14" ht="19.5" customHeight="1">
      <c r="A369" s="397"/>
      <c r="B369" s="367" t="s">
        <v>151</v>
      </c>
      <c r="C369" s="838" t="s">
        <v>191</v>
      </c>
      <c r="D369" s="834"/>
      <c r="E369" s="834"/>
      <c r="F369" s="834"/>
      <c r="G369" s="834"/>
      <c r="H369" s="834"/>
      <c r="I369" s="834"/>
      <c r="J369" s="837"/>
      <c r="K369" s="292">
        <v>0</v>
      </c>
      <c r="L369" s="340"/>
      <c r="M369" s="336"/>
      <c r="N369" s="295"/>
    </row>
    <row r="370" spans="1:14" ht="37.5" customHeight="1">
      <c r="A370" s="371"/>
      <c r="B370" s="372"/>
      <c r="C370" s="428"/>
      <c r="D370" s="918" t="s">
        <v>192</v>
      </c>
      <c r="E370" s="834"/>
      <c r="F370" s="837"/>
      <c r="G370" s="427"/>
      <c r="H370" s="334"/>
      <c r="I370" s="316"/>
      <c r="J370" s="392"/>
      <c r="K370" s="392"/>
      <c r="L370" s="340"/>
      <c r="M370" s="336" t="s">
        <v>506</v>
      </c>
      <c r="N370" s="295"/>
    </row>
    <row r="371" spans="1:14" ht="19.5" customHeight="1">
      <c r="A371" s="397"/>
      <c r="B371" s="429" t="s">
        <v>193</v>
      </c>
      <c r="C371" s="838" t="s">
        <v>194</v>
      </c>
      <c r="D371" s="834"/>
      <c r="E371" s="834"/>
      <c r="F371" s="834"/>
      <c r="G371" s="834"/>
      <c r="H371" s="834"/>
      <c r="I371" s="834"/>
      <c r="J371" s="837"/>
      <c r="K371" s="439">
        <f>SUM(K372:K388)</f>
        <v>24</v>
      </c>
      <c r="L371" s="407"/>
      <c r="M371" s="408"/>
      <c r="N371" s="292"/>
    </row>
    <row r="372" spans="1:14" ht="19.5" customHeight="1">
      <c r="A372" s="397"/>
      <c r="B372" s="315"/>
      <c r="C372" s="334">
        <v>1</v>
      </c>
      <c r="D372" s="918" t="s">
        <v>195</v>
      </c>
      <c r="E372" s="834"/>
      <c r="F372" s="837"/>
      <c r="G372" s="427"/>
      <c r="H372" s="334"/>
      <c r="I372" s="316"/>
      <c r="J372" s="392"/>
      <c r="K372" s="392"/>
      <c r="L372" s="340"/>
      <c r="M372" s="336"/>
      <c r="N372" s="295"/>
    </row>
    <row r="373" spans="1:14" ht="29.15" customHeight="1">
      <c r="A373" s="397"/>
      <c r="B373" s="367"/>
      <c r="C373" s="318">
        <v>2</v>
      </c>
      <c r="D373" s="918" t="s">
        <v>196</v>
      </c>
      <c r="E373" s="834"/>
      <c r="F373" s="837"/>
      <c r="G373" s="427"/>
      <c r="H373" s="334"/>
      <c r="I373" s="316"/>
      <c r="J373" s="392"/>
      <c r="K373" s="392"/>
      <c r="L373" s="340"/>
      <c r="M373" s="336"/>
      <c r="N373" s="295"/>
    </row>
    <row r="374" spans="1:14" ht="29.25" customHeight="1">
      <c r="A374" s="371"/>
      <c r="B374" s="315"/>
      <c r="C374" s="318">
        <v>3</v>
      </c>
      <c r="D374" s="918" t="s">
        <v>197</v>
      </c>
      <c r="E374" s="834"/>
      <c r="F374" s="837"/>
      <c r="G374" s="427"/>
      <c r="H374" s="334"/>
      <c r="I374" s="316"/>
      <c r="J374" s="392"/>
      <c r="K374" s="392"/>
      <c r="L374" s="340"/>
      <c r="M374" s="336"/>
      <c r="N374" s="295"/>
    </row>
    <row r="375" spans="1:14" ht="32.15" customHeight="1">
      <c r="A375" s="371"/>
      <c r="B375" s="315"/>
      <c r="C375" s="334">
        <v>4</v>
      </c>
      <c r="D375" s="918" t="s">
        <v>198</v>
      </c>
      <c r="E375" s="834"/>
      <c r="F375" s="837"/>
      <c r="G375" s="427"/>
      <c r="H375" s="334"/>
      <c r="I375" s="316"/>
      <c r="J375" s="392"/>
      <c r="K375" s="392"/>
      <c r="L375" s="340"/>
      <c r="M375" s="336"/>
      <c r="N375" s="295"/>
    </row>
    <row r="376" spans="1:14" ht="19.5" customHeight="1">
      <c r="A376" s="371"/>
      <c r="B376" s="315"/>
      <c r="C376" s="334">
        <v>5</v>
      </c>
      <c r="D376" s="918" t="s">
        <v>199</v>
      </c>
      <c r="E376" s="834"/>
      <c r="F376" s="837"/>
      <c r="G376" s="427"/>
      <c r="H376" s="334"/>
      <c r="I376" s="316"/>
      <c r="J376" s="392"/>
      <c r="K376" s="392"/>
      <c r="L376" s="340"/>
      <c r="M376" s="336"/>
      <c r="N376" s="295"/>
    </row>
    <row r="377" spans="1:14" ht="53.15" customHeight="1">
      <c r="A377" s="371"/>
      <c r="B377" s="315"/>
      <c r="C377" s="334">
        <v>6</v>
      </c>
      <c r="D377" s="918" t="s">
        <v>200</v>
      </c>
      <c r="E377" s="834"/>
      <c r="F377" s="837"/>
      <c r="G377" s="427"/>
      <c r="H377" s="334"/>
      <c r="I377" s="316"/>
      <c r="J377" s="392"/>
      <c r="K377" s="392"/>
      <c r="L377" s="340"/>
      <c r="M377" s="336"/>
      <c r="N377" s="295"/>
    </row>
    <row r="378" spans="1:14" ht="81" customHeight="1">
      <c r="A378" s="397"/>
      <c r="B378" s="372"/>
      <c r="C378" s="334">
        <v>7</v>
      </c>
      <c r="D378" s="918" t="s">
        <v>1425</v>
      </c>
      <c r="E378" s="834"/>
      <c r="F378" s="837"/>
      <c r="G378" s="427"/>
      <c r="H378" s="334"/>
      <c r="I378" s="316"/>
      <c r="J378" s="392"/>
      <c r="K378" s="311"/>
      <c r="L378" s="440"/>
      <c r="M378" s="441"/>
      <c r="N378" s="442"/>
    </row>
    <row r="379" spans="1:14" s="653" customFormat="1" ht="36.65" customHeight="1">
      <c r="A379" s="397"/>
      <c r="B379" s="372"/>
      <c r="C379" s="372"/>
      <c r="D379" s="909" t="s">
        <v>1428</v>
      </c>
      <c r="E379" s="915"/>
      <c r="F379" s="915"/>
      <c r="G379" s="920"/>
      <c r="H379" s="372"/>
      <c r="I379" s="443"/>
      <c r="J379" s="434"/>
      <c r="K379" s="311"/>
      <c r="L379" s="440"/>
      <c r="M379" s="441"/>
      <c r="N379" s="442"/>
    </row>
    <row r="380" spans="1:14" s="653" customFormat="1" ht="55" customHeight="1">
      <c r="A380" s="397"/>
      <c r="B380" s="372"/>
      <c r="C380" s="372"/>
      <c r="D380" s="909" t="s">
        <v>459</v>
      </c>
      <c r="E380" s="915"/>
      <c r="F380" s="915"/>
      <c r="G380" s="920"/>
      <c r="H380" s="676" t="s">
        <v>846</v>
      </c>
      <c r="I380" s="443">
        <v>3</v>
      </c>
      <c r="J380" s="434">
        <v>1</v>
      </c>
      <c r="K380" s="311">
        <f>I380*J380</f>
        <v>3</v>
      </c>
      <c r="L380" s="677" t="s">
        <v>1427</v>
      </c>
      <c r="M380" s="675" t="s">
        <v>1426</v>
      </c>
      <c r="N380" s="442"/>
    </row>
    <row r="381" spans="1:14" s="653" customFormat="1" ht="39" customHeight="1">
      <c r="A381" s="397"/>
      <c r="B381" s="372"/>
      <c r="C381" s="372"/>
      <c r="D381" s="921" t="s">
        <v>463</v>
      </c>
      <c r="E381" s="922"/>
      <c r="F381" s="922"/>
      <c r="G381" s="923"/>
      <c r="H381" s="676" t="s">
        <v>846</v>
      </c>
      <c r="I381" s="443">
        <v>3</v>
      </c>
      <c r="J381" s="434">
        <v>1</v>
      </c>
      <c r="K381" s="311">
        <f t="shared" ref="K381:K383" si="24">I381*J381</f>
        <v>3</v>
      </c>
      <c r="L381" s="677" t="s">
        <v>1427</v>
      </c>
      <c r="M381" s="675" t="s">
        <v>1426</v>
      </c>
      <c r="N381" s="442"/>
    </row>
    <row r="382" spans="1:14" s="653" customFormat="1" ht="39" customHeight="1">
      <c r="A382" s="397"/>
      <c r="B382" s="372"/>
      <c r="C382" s="372"/>
      <c r="D382" s="909" t="s">
        <v>468</v>
      </c>
      <c r="E382" s="915"/>
      <c r="F382" s="915"/>
      <c r="G382" s="920"/>
      <c r="H382" s="676" t="s">
        <v>846</v>
      </c>
      <c r="I382" s="443">
        <v>3</v>
      </c>
      <c r="J382" s="434">
        <v>1</v>
      </c>
      <c r="K382" s="311">
        <f t="shared" si="24"/>
        <v>3</v>
      </c>
      <c r="L382" s="677" t="s">
        <v>1427</v>
      </c>
      <c r="M382" s="675" t="s">
        <v>1426</v>
      </c>
      <c r="N382" s="442"/>
    </row>
    <row r="383" spans="1:14" s="653" customFormat="1" ht="39" customHeight="1">
      <c r="A383" s="397"/>
      <c r="B383" s="372"/>
      <c r="C383" s="372"/>
      <c r="D383" s="921" t="s">
        <v>473</v>
      </c>
      <c r="E383" s="922"/>
      <c r="F383" s="922"/>
      <c r="G383" s="923"/>
      <c r="H383" s="676" t="s">
        <v>846</v>
      </c>
      <c r="I383" s="443">
        <v>3</v>
      </c>
      <c r="J383" s="434">
        <v>1</v>
      </c>
      <c r="K383" s="311">
        <f t="shared" si="24"/>
        <v>3</v>
      </c>
      <c r="L383" s="677" t="s">
        <v>1427</v>
      </c>
      <c r="M383" s="675" t="s">
        <v>1426</v>
      </c>
      <c r="N383" s="442"/>
    </row>
    <row r="384" spans="1:14" s="653" customFormat="1" ht="39" customHeight="1">
      <c r="A384" s="397"/>
      <c r="B384" s="372"/>
      <c r="C384" s="372"/>
      <c r="D384" s="909" t="s">
        <v>610</v>
      </c>
      <c r="E384" s="915"/>
      <c r="F384" s="915"/>
      <c r="G384" s="920"/>
      <c r="H384" s="676" t="s">
        <v>846</v>
      </c>
      <c r="I384" s="443">
        <v>3</v>
      </c>
      <c r="J384" s="434">
        <v>1</v>
      </c>
      <c r="K384" s="311">
        <f>I384*J384</f>
        <v>3</v>
      </c>
      <c r="L384" s="677" t="s">
        <v>1427</v>
      </c>
      <c r="M384" s="675" t="s">
        <v>1426</v>
      </c>
      <c r="N384" s="442"/>
    </row>
    <row r="385" spans="1:14" s="653" customFormat="1" ht="39" customHeight="1">
      <c r="A385" s="397"/>
      <c r="B385" s="372"/>
      <c r="C385" s="372"/>
      <c r="D385" s="921" t="s">
        <v>483</v>
      </c>
      <c r="E385" s="922"/>
      <c r="F385" s="922"/>
      <c r="G385" s="923"/>
      <c r="H385" s="676" t="s">
        <v>846</v>
      </c>
      <c r="I385" s="443">
        <v>3</v>
      </c>
      <c r="J385" s="434">
        <v>1</v>
      </c>
      <c r="K385" s="311">
        <f t="shared" ref="K385:K387" si="25">I385*J385</f>
        <v>3</v>
      </c>
      <c r="L385" s="677" t="s">
        <v>1427</v>
      </c>
      <c r="M385" s="675" t="s">
        <v>1426</v>
      </c>
      <c r="N385" s="442"/>
    </row>
    <row r="386" spans="1:14" s="653" customFormat="1" ht="39" customHeight="1">
      <c r="A386" s="397"/>
      <c r="B386" s="372"/>
      <c r="C386" s="372"/>
      <c r="D386" s="909" t="s">
        <v>1429</v>
      </c>
      <c r="E386" s="915"/>
      <c r="F386" s="915"/>
      <c r="G386" s="920"/>
      <c r="H386" s="676" t="s">
        <v>846</v>
      </c>
      <c r="I386" s="443">
        <v>3</v>
      </c>
      <c r="J386" s="434">
        <v>1</v>
      </c>
      <c r="K386" s="311">
        <f t="shared" si="25"/>
        <v>3</v>
      </c>
      <c r="L386" s="677" t="s">
        <v>1427</v>
      </c>
      <c r="M386" s="675" t="s">
        <v>1426</v>
      </c>
      <c r="N386" s="442"/>
    </row>
    <row r="387" spans="1:14" s="653" customFormat="1" ht="39" customHeight="1">
      <c r="A387" s="397"/>
      <c r="B387" s="372"/>
      <c r="C387" s="372"/>
      <c r="D387" s="921" t="s">
        <v>493</v>
      </c>
      <c r="E387" s="922"/>
      <c r="F387" s="922"/>
      <c r="G387" s="923"/>
      <c r="H387" s="676" t="s">
        <v>846</v>
      </c>
      <c r="I387" s="443">
        <v>3</v>
      </c>
      <c r="J387" s="434">
        <v>1</v>
      </c>
      <c r="K387" s="311">
        <f t="shared" si="25"/>
        <v>3</v>
      </c>
      <c r="L387" s="677" t="s">
        <v>1427</v>
      </c>
      <c r="M387" s="675" t="s">
        <v>1426</v>
      </c>
      <c r="N387" s="442"/>
    </row>
    <row r="388" spans="1:14" ht="69.650000000000006" customHeight="1">
      <c r="A388" s="371"/>
      <c r="B388" s="372"/>
      <c r="C388" s="372">
        <v>8</v>
      </c>
      <c r="D388" s="918" t="s">
        <v>202</v>
      </c>
      <c r="E388" s="834"/>
      <c r="F388" s="837"/>
      <c r="G388" s="430"/>
      <c r="H388" s="372"/>
      <c r="I388" s="443"/>
      <c r="J388" s="434"/>
      <c r="K388" s="392"/>
      <c r="L388" s="340"/>
      <c r="M388" s="336"/>
      <c r="N388" s="295"/>
    </row>
    <row r="389" spans="1:14" ht="21" customHeight="1">
      <c r="A389" s="371"/>
      <c r="B389" s="367" t="s">
        <v>203</v>
      </c>
      <c r="C389" s="838" t="s">
        <v>204</v>
      </c>
      <c r="D389" s="834"/>
      <c r="E389" s="834"/>
      <c r="F389" s="834"/>
      <c r="G389" s="834"/>
      <c r="H389" s="834"/>
      <c r="I389" s="834"/>
      <c r="J389" s="837"/>
      <c r="K389" s="292">
        <v>0</v>
      </c>
      <c r="L389" s="340"/>
      <c r="M389" s="336"/>
      <c r="N389" s="295"/>
    </row>
    <row r="390" spans="1:14" ht="19.5" customHeight="1">
      <c r="A390" s="366"/>
      <c r="B390" s="315"/>
      <c r="C390" s="318">
        <v>1</v>
      </c>
      <c r="D390" s="918" t="s">
        <v>205</v>
      </c>
      <c r="E390" s="834"/>
      <c r="F390" s="837"/>
      <c r="G390" s="427"/>
      <c r="H390" s="334"/>
      <c r="I390" s="316"/>
      <c r="J390" s="392"/>
      <c r="K390" s="392"/>
      <c r="L390" s="340"/>
      <c r="M390" s="336"/>
      <c r="N390" s="295"/>
    </row>
    <row r="391" spans="1:14" ht="19.5" customHeight="1">
      <c r="A391" s="282"/>
      <c r="B391" s="400"/>
      <c r="C391" s="334">
        <v>2</v>
      </c>
      <c r="D391" s="918" t="s">
        <v>206</v>
      </c>
      <c r="E391" s="834"/>
      <c r="F391" s="837"/>
      <c r="G391" s="427"/>
      <c r="H391" s="334"/>
      <c r="I391" s="316"/>
      <c r="J391" s="392"/>
      <c r="K391" s="444"/>
      <c r="L391" s="445"/>
      <c r="M391" s="446"/>
      <c r="N391" s="389"/>
    </row>
    <row r="392" spans="1:14" ht="19.5" customHeight="1">
      <c r="A392" s="431"/>
      <c r="B392" s="367" t="s">
        <v>207</v>
      </c>
      <c r="C392" s="838" t="s">
        <v>208</v>
      </c>
      <c r="D392" s="834"/>
      <c r="E392" s="834"/>
      <c r="F392" s="834"/>
      <c r="G392" s="834"/>
      <c r="H392" s="834"/>
      <c r="I392" s="834"/>
      <c r="J392" s="837"/>
      <c r="K392" s="292">
        <v>0</v>
      </c>
      <c r="L392" s="340"/>
      <c r="M392" s="336"/>
      <c r="N392" s="295"/>
    </row>
    <row r="393" spans="1:14" ht="19.5" customHeight="1">
      <c r="A393" s="282"/>
      <c r="B393" s="315"/>
      <c r="C393" s="334">
        <v>1</v>
      </c>
      <c r="D393" s="918" t="s">
        <v>209</v>
      </c>
      <c r="E393" s="834"/>
      <c r="F393" s="837"/>
      <c r="G393" s="375"/>
      <c r="H393" s="334"/>
      <c r="I393" s="316"/>
      <c r="J393" s="392"/>
      <c r="K393" s="392"/>
      <c r="L393" s="340"/>
      <c r="M393" s="336"/>
      <c r="N393" s="295"/>
    </row>
    <row r="394" spans="1:14" ht="19.5" customHeight="1">
      <c r="A394" s="282"/>
      <c r="B394" s="400"/>
      <c r="C394" s="318">
        <v>2</v>
      </c>
      <c r="D394" s="918" t="s">
        <v>210</v>
      </c>
      <c r="E394" s="834"/>
      <c r="F394" s="837"/>
      <c r="G394" s="375"/>
      <c r="H394" s="334"/>
      <c r="I394" s="316"/>
      <c r="J394" s="392"/>
      <c r="K394" s="434"/>
      <c r="L394" s="440"/>
      <c r="M394" s="441"/>
      <c r="N394" s="442"/>
    </row>
    <row r="395" spans="1:14" ht="19.5" customHeight="1">
      <c r="A395" s="431"/>
      <c r="B395" s="367" t="s">
        <v>211</v>
      </c>
      <c r="C395" s="838" t="s">
        <v>212</v>
      </c>
      <c r="D395" s="834"/>
      <c r="E395" s="834"/>
      <c r="F395" s="834"/>
      <c r="G395" s="834"/>
      <c r="H395" s="834"/>
      <c r="I395" s="834"/>
      <c r="J395" s="837"/>
      <c r="K395" s="439">
        <f>SUM(K396:K402)</f>
        <v>0</v>
      </c>
      <c r="L395" s="440"/>
      <c r="M395" s="441"/>
      <c r="N395" s="442"/>
    </row>
    <row r="396" spans="1:14" ht="19.5" customHeight="1">
      <c r="A396" s="282"/>
      <c r="B396" s="315"/>
      <c r="C396" s="623" t="s">
        <v>127</v>
      </c>
      <c r="D396" s="924" t="s">
        <v>213</v>
      </c>
      <c r="E396" s="834"/>
      <c r="F396" s="837"/>
      <c r="G396" s="432"/>
      <c r="H396" s="372"/>
      <c r="I396" s="443"/>
      <c r="J396" s="434"/>
      <c r="K396" s="434"/>
      <c r="L396" s="440"/>
      <c r="M396" s="441"/>
      <c r="N396" s="442"/>
    </row>
    <row r="397" spans="1:14" ht="19.5" customHeight="1">
      <c r="A397" s="282"/>
      <c r="B397" s="367"/>
      <c r="C397" s="623" t="s">
        <v>129</v>
      </c>
      <c r="D397" s="924" t="s">
        <v>214</v>
      </c>
      <c r="E397" s="834"/>
      <c r="F397" s="837"/>
      <c r="G397" s="432"/>
      <c r="H397" s="372"/>
      <c r="I397" s="443"/>
      <c r="J397" s="434"/>
      <c r="K397" s="392"/>
      <c r="L397" s="340"/>
      <c r="M397" s="336"/>
      <c r="N397" s="295"/>
    </row>
    <row r="398" spans="1:14" ht="19.5" customHeight="1">
      <c r="A398" s="282"/>
      <c r="B398" s="315"/>
      <c r="C398" s="624" t="s">
        <v>131</v>
      </c>
      <c r="D398" s="924" t="s">
        <v>215</v>
      </c>
      <c r="E398" s="834"/>
      <c r="F398" s="837"/>
      <c r="G398" s="427"/>
      <c r="H398" s="334"/>
      <c r="I398" s="316"/>
      <c r="J398" s="392"/>
      <c r="K398" s="392"/>
      <c r="L398" s="340"/>
      <c r="M398" s="336"/>
      <c r="N398" s="295"/>
    </row>
    <row r="399" spans="1:14" ht="19.5" customHeight="1">
      <c r="A399" s="282"/>
      <c r="B399" s="315"/>
      <c r="C399" s="624" t="s">
        <v>133</v>
      </c>
      <c r="D399" s="924" t="s">
        <v>216</v>
      </c>
      <c r="E399" s="834"/>
      <c r="F399" s="837"/>
      <c r="G399" s="427"/>
      <c r="H399" s="334"/>
      <c r="I399" s="316"/>
      <c r="J399" s="392"/>
      <c r="K399" s="392"/>
      <c r="L399" s="340"/>
      <c r="M399" s="336"/>
      <c r="N399" s="295"/>
    </row>
    <row r="400" spans="1:14" ht="19.5" customHeight="1">
      <c r="A400" s="282"/>
      <c r="B400" s="371"/>
      <c r="C400" s="624" t="s">
        <v>134</v>
      </c>
      <c r="D400" s="924" t="s">
        <v>217</v>
      </c>
      <c r="E400" s="834"/>
      <c r="F400" s="837"/>
      <c r="G400" s="427"/>
      <c r="H400" s="334"/>
      <c r="I400" s="316"/>
      <c r="J400" s="392"/>
      <c r="K400" s="392"/>
      <c r="L400" s="340"/>
      <c r="M400" s="336"/>
      <c r="N400" s="295"/>
    </row>
    <row r="401" spans="1:14" ht="19.5" customHeight="1">
      <c r="A401" s="282"/>
      <c r="B401" s="371"/>
      <c r="C401" s="624" t="s">
        <v>136</v>
      </c>
      <c r="D401" s="924" t="s">
        <v>218</v>
      </c>
      <c r="E401" s="834"/>
      <c r="F401" s="837"/>
      <c r="G401" s="427"/>
      <c r="H401" s="334"/>
      <c r="I401" s="316"/>
      <c r="J401" s="392"/>
      <c r="K401" s="392"/>
      <c r="L401" s="340"/>
      <c r="M401" s="336"/>
      <c r="N401" s="295"/>
    </row>
    <row r="402" spans="1:14" ht="19.5" customHeight="1">
      <c r="A402" s="282"/>
      <c r="B402" s="397"/>
      <c r="C402" s="625" t="s">
        <v>138</v>
      </c>
      <c r="D402" s="925" t="s">
        <v>219</v>
      </c>
      <c r="E402" s="852"/>
      <c r="F402" s="852"/>
      <c r="G402" s="433"/>
      <c r="H402" s="322"/>
      <c r="I402" s="352"/>
      <c r="J402" s="447"/>
      <c r="K402" s="448"/>
      <c r="L402" s="391"/>
      <c r="M402" s="336"/>
      <c r="N402" s="295"/>
    </row>
    <row r="403" spans="1:14" ht="19.5" customHeight="1">
      <c r="A403" s="282"/>
      <c r="B403" s="434"/>
      <c r="C403" s="926" t="s">
        <v>865</v>
      </c>
      <c r="D403" s="911"/>
      <c r="E403" s="911"/>
      <c r="F403" s="911"/>
      <c r="G403" s="911"/>
      <c r="H403" s="911"/>
      <c r="I403" s="911"/>
      <c r="J403" s="912"/>
      <c r="K403" s="449">
        <f>K22+K27</f>
        <v>241.61142857142858</v>
      </c>
      <c r="L403" s="340"/>
      <c r="M403" s="336"/>
      <c r="N403" s="295">
        <f>SUM(N22:N402)</f>
        <v>0</v>
      </c>
    </row>
    <row r="404" spans="1:14" ht="19.5" customHeight="1">
      <c r="A404" s="282"/>
      <c r="B404" s="435"/>
      <c r="C404" s="284"/>
      <c r="D404" s="284"/>
      <c r="E404" s="283"/>
      <c r="F404" s="283"/>
      <c r="G404" s="284"/>
      <c r="H404" s="285"/>
      <c r="I404" s="283"/>
      <c r="J404" s="284"/>
      <c r="K404" s="286"/>
      <c r="L404" s="450"/>
      <c r="M404" s="329"/>
      <c r="N404" s="290"/>
    </row>
    <row r="405" spans="1:14" ht="19.5" customHeight="1">
      <c r="A405" s="282"/>
      <c r="B405" s="283"/>
      <c r="C405" s="283" t="s">
        <v>866</v>
      </c>
      <c r="D405" s="436"/>
      <c r="E405" s="436"/>
      <c r="F405" s="436"/>
      <c r="G405" s="285"/>
      <c r="H405" s="285"/>
      <c r="I405" s="286"/>
      <c r="J405" s="286"/>
      <c r="K405" s="284"/>
      <c r="L405" s="328"/>
      <c r="M405" s="329"/>
      <c r="N405" s="290"/>
    </row>
    <row r="406" spans="1:14" ht="19.5" customHeight="1">
      <c r="A406" s="282"/>
      <c r="B406" s="283"/>
      <c r="C406" s="436"/>
      <c r="D406" s="436"/>
      <c r="E406" s="436"/>
      <c r="F406" s="436"/>
      <c r="G406" s="285"/>
      <c r="H406" s="285"/>
      <c r="I406" s="283" t="s">
        <v>1573</v>
      </c>
      <c r="J406" s="284"/>
      <c r="K406" s="284"/>
      <c r="L406" s="328"/>
      <c r="M406" s="329"/>
      <c r="N406" s="290"/>
    </row>
    <row r="407" spans="1:14" ht="19.5" customHeight="1">
      <c r="A407" s="282"/>
      <c r="B407" s="283"/>
      <c r="C407" s="284"/>
      <c r="D407" s="284"/>
      <c r="E407" s="283"/>
      <c r="F407" s="283"/>
      <c r="G407" s="284"/>
      <c r="H407" s="285"/>
      <c r="I407" s="283" t="s">
        <v>1574</v>
      </c>
      <c r="J407" s="284"/>
      <c r="K407" s="286"/>
      <c r="L407" s="450"/>
      <c r="M407" s="329"/>
      <c r="N407" s="290"/>
    </row>
    <row r="408" spans="1:14" ht="19.5" customHeight="1">
      <c r="A408" s="282"/>
      <c r="B408" s="283"/>
      <c r="C408" s="284"/>
      <c r="D408" s="284"/>
      <c r="E408" s="283"/>
      <c r="F408" s="283"/>
      <c r="G408" s="284"/>
      <c r="H408" s="285"/>
      <c r="I408" s="283" t="s">
        <v>867</v>
      </c>
      <c r="J408" s="286"/>
      <c r="K408" s="286"/>
      <c r="L408" s="450"/>
      <c r="M408" s="329"/>
      <c r="N408" s="290"/>
    </row>
    <row r="409" spans="1:14" ht="19.5" customHeight="1">
      <c r="A409" s="282"/>
      <c r="B409" s="283"/>
      <c r="C409" s="284"/>
      <c r="D409" s="284"/>
      <c r="E409" s="283"/>
      <c r="F409" s="283"/>
      <c r="G409" s="284"/>
      <c r="H409" s="285"/>
      <c r="I409" s="283"/>
      <c r="J409" s="286"/>
      <c r="K409" s="284"/>
      <c r="L409" s="328"/>
      <c r="M409" s="329"/>
      <c r="N409" s="290"/>
    </row>
    <row r="410" spans="1:14" ht="19.5" customHeight="1">
      <c r="A410" s="282"/>
      <c r="B410" s="283"/>
      <c r="C410" s="284"/>
      <c r="D410" s="284"/>
      <c r="E410" s="283"/>
      <c r="F410" s="283"/>
      <c r="G410" s="284"/>
      <c r="H410" s="285"/>
      <c r="I410" s="283"/>
      <c r="J410" s="286"/>
      <c r="K410" s="284"/>
      <c r="L410" s="328"/>
      <c r="M410" s="329"/>
      <c r="N410" s="290"/>
    </row>
    <row r="411" spans="1:14" ht="19.5" customHeight="1">
      <c r="A411" s="282"/>
      <c r="B411" s="283"/>
      <c r="C411" s="284"/>
      <c r="D411" s="284"/>
      <c r="E411" s="283"/>
      <c r="F411" s="283"/>
      <c r="G411" s="284"/>
      <c r="H411" s="285"/>
      <c r="I411" s="283"/>
      <c r="J411" s="284"/>
      <c r="K411" s="289"/>
      <c r="L411" s="451"/>
      <c r="M411" s="452"/>
      <c r="N411" s="290"/>
    </row>
    <row r="412" spans="1:14" ht="19.5" customHeight="1">
      <c r="A412" s="282"/>
      <c r="B412" s="283"/>
      <c r="C412" s="284"/>
      <c r="D412" s="284"/>
      <c r="E412" s="283"/>
      <c r="F412" s="283"/>
      <c r="G412" s="284"/>
      <c r="H412" s="285"/>
      <c r="I412" s="230" t="str">
        <f>F5</f>
        <v>Dr. Yanita</v>
      </c>
      <c r="J412" s="289"/>
      <c r="K412" s="283"/>
      <c r="L412" s="328"/>
      <c r="M412" s="329"/>
      <c r="N412" s="290"/>
    </row>
    <row r="413" spans="1:14" ht="19.5" customHeight="1">
      <c r="A413" s="282"/>
      <c r="B413" s="283"/>
      <c r="C413" s="283"/>
      <c r="D413" s="283"/>
      <c r="E413" s="283"/>
      <c r="F413" s="283"/>
      <c r="G413" s="284"/>
      <c r="H413" s="284"/>
      <c r="I413" s="283" t="s">
        <v>333</v>
      </c>
      <c r="J413" s="283"/>
      <c r="K413" s="283"/>
      <c r="L413" s="328"/>
      <c r="M413" s="329"/>
      <c r="N413" s="290"/>
    </row>
    <row r="414" spans="1:14" ht="19.5" customHeight="1">
      <c r="A414" s="282"/>
      <c r="B414" s="283"/>
      <c r="C414" s="283"/>
      <c r="D414" s="283"/>
      <c r="E414" s="283"/>
      <c r="F414" s="283"/>
      <c r="G414" s="284"/>
      <c r="H414" s="284"/>
      <c r="I414" s="283"/>
      <c r="J414" s="283"/>
      <c r="K414" s="283"/>
      <c r="L414" s="328"/>
      <c r="M414" s="329"/>
      <c r="N414" s="290"/>
    </row>
    <row r="415" spans="1:14" ht="19.5" customHeight="1">
      <c r="A415" s="282"/>
      <c r="B415" s="283"/>
      <c r="C415" s="283"/>
      <c r="D415" s="283"/>
      <c r="E415" s="283"/>
      <c r="F415" s="283"/>
      <c r="G415" s="284"/>
      <c r="H415" s="284"/>
      <c r="I415" s="283"/>
      <c r="J415" s="283"/>
      <c r="K415" s="283"/>
      <c r="L415" s="328"/>
      <c r="M415" s="329"/>
      <c r="N415" s="290"/>
    </row>
    <row r="416" spans="1:14" ht="19.5" customHeight="1">
      <c r="A416" s="282"/>
      <c r="B416" s="283"/>
      <c r="C416" s="283"/>
      <c r="D416" s="283"/>
      <c r="E416" s="283"/>
      <c r="F416" s="283"/>
      <c r="G416" s="284"/>
      <c r="H416" s="284"/>
      <c r="I416" s="283"/>
      <c r="J416" s="283"/>
      <c r="K416" s="283"/>
      <c r="L416" s="328"/>
      <c r="M416" s="329"/>
      <c r="N416" s="290"/>
    </row>
    <row r="417" spans="1:14" ht="19.5" customHeight="1">
      <c r="A417" s="282"/>
      <c r="B417" s="283"/>
      <c r="C417" s="283"/>
      <c r="D417" s="283"/>
      <c r="E417" s="283"/>
      <c r="F417" s="283"/>
      <c r="G417" s="284"/>
      <c r="H417" s="284"/>
      <c r="I417" s="283"/>
      <c r="J417" s="283"/>
      <c r="K417" s="283"/>
      <c r="L417" s="328"/>
      <c r="M417" s="329"/>
      <c r="N417" s="290"/>
    </row>
    <row r="418" spans="1:14" ht="19.5" customHeight="1">
      <c r="A418" s="282"/>
      <c r="B418" s="283"/>
      <c r="C418" s="283"/>
      <c r="D418" s="283"/>
      <c r="E418" s="283"/>
      <c r="F418" s="283"/>
      <c r="G418" s="284"/>
      <c r="H418" s="284"/>
      <c r="I418" s="283"/>
      <c r="J418" s="283"/>
      <c r="K418" s="283"/>
      <c r="L418" s="328"/>
      <c r="M418" s="329"/>
      <c r="N418" s="290"/>
    </row>
    <row r="419" spans="1:14" ht="19.5" customHeight="1">
      <c r="A419" s="282"/>
      <c r="B419" s="283"/>
      <c r="C419" s="283"/>
      <c r="D419" s="283"/>
      <c r="E419" s="283"/>
      <c r="F419" s="283"/>
      <c r="G419" s="284"/>
      <c r="H419" s="284"/>
      <c r="I419" s="283"/>
      <c r="J419" s="283"/>
      <c r="K419" s="283"/>
      <c r="L419" s="328"/>
      <c r="M419" s="329"/>
      <c r="N419" s="290"/>
    </row>
    <row r="420" spans="1:14" ht="19.5" customHeight="1">
      <c r="A420" s="282"/>
      <c r="B420" s="283"/>
      <c r="C420" s="283"/>
      <c r="D420" s="283"/>
      <c r="E420" s="283"/>
      <c r="F420" s="283"/>
      <c r="G420" s="284"/>
      <c r="H420" s="284"/>
      <c r="I420" s="283"/>
      <c r="J420" s="283"/>
      <c r="K420" s="283"/>
      <c r="L420" s="328"/>
      <c r="M420" s="329"/>
      <c r="N420" s="290"/>
    </row>
    <row r="421" spans="1:14" ht="19.5" customHeight="1">
      <c r="A421" s="282"/>
      <c r="B421" s="283"/>
      <c r="C421" s="283"/>
      <c r="D421" s="283"/>
      <c r="E421" s="283"/>
      <c r="F421" s="283"/>
      <c r="G421" s="284"/>
      <c r="H421" s="284"/>
      <c r="I421" s="283"/>
      <c r="J421" s="283"/>
      <c r="K421" s="283"/>
      <c r="L421" s="328"/>
      <c r="M421" s="329"/>
      <c r="N421" s="290"/>
    </row>
    <row r="422" spans="1:14" ht="19.5" customHeight="1">
      <c r="A422" s="282"/>
      <c r="B422" s="283"/>
      <c r="C422" s="283"/>
      <c r="D422" s="283"/>
      <c r="E422" s="283"/>
      <c r="F422" s="283"/>
      <c r="G422" s="284"/>
      <c r="H422" s="284"/>
      <c r="I422" s="283"/>
      <c r="J422" s="283"/>
      <c r="K422" s="283"/>
      <c r="L422" s="328"/>
      <c r="M422" s="329"/>
      <c r="N422" s="290"/>
    </row>
    <row r="423" spans="1:14" ht="19.5" customHeight="1">
      <c r="A423" s="282"/>
      <c r="B423" s="283"/>
      <c r="C423" s="283"/>
      <c r="D423" s="283"/>
      <c r="E423" s="283"/>
      <c r="F423" s="283"/>
      <c r="G423" s="284"/>
      <c r="H423" s="284"/>
      <c r="I423" s="283"/>
      <c r="J423" s="283"/>
      <c r="K423" s="283"/>
      <c r="L423" s="328"/>
      <c r="M423" s="329"/>
      <c r="N423" s="290"/>
    </row>
    <row r="424" spans="1:14" ht="19.5" customHeight="1">
      <c r="A424" s="282"/>
      <c r="B424" s="283"/>
      <c r="C424" s="283"/>
      <c r="D424" s="283"/>
      <c r="E424" s="283"/>
      <c r="F424" s="283"/>
      <c r="G424" s="284"/>
      <c r="H424" s="284"/>
      <c r="I424" s="283"/>
      <c r="J424" s="283"/>
      <c r="K424" s="283"/>
      <c r="L424" s="328"/>
      <c r="M424" s="329"/>
      <c r="N424" s="290"/>
    </row>
    <row r="425" spans="1:14" ht="19.5" customHeight="1">
      <c r="A425" s="282"/>
      <c r="B425" s="283"/>
      <c r="C425" s="283"/>
      <c r="D425" s="283"/>
      <c r="E425" s="283"/>
      <c r="F425" s="283"/>
      <c r="G425" s="284"/>
      <c r="H425" s="284"/>
      <c r="I425" s="283"/>
      <c r="J425" s="283"/>
      <c r="K425" s="283"/>
      <c r="L425" s="328"/>
      <c r="M425" s="329"/>
      <c r="N425" s="290"/>
    </row>
    <row r="426" spans="1:14" ht="19.5" customHeight="1">
      <c r="A426" s="282"/>
      <c r="B426" s="283"/>
      <c r="C426" s="283"/>
      <c r="D426" s="283"/>
      <c r="E426" s="283"/>
      <c r="F426" s="283"/>
      <c r="G426" s="284"/>
      <c r="H426" s="284"/>
      <c r="I426" s="283"/>
      <c r="J426" s="283"/>
      <c r="K426" s="283"/>
      <c r="L426" s="328"/>
      <c r="M426" s="329"/>
      <c r="N426" s="290"/>
    </row>
    <row r="427" spans="1:14" ht="19.5" customHeight="1">
      <c r="A427" s="282"/>
      <c r="B427" s="283"/>
      <c r="C427" s="283"/>
      <c r="D427" s="283"/>
      <c r="E427" s="283"/>
      <c r="F427" s="283"/>
      <c r="G427" s="284"/>
      <c r="H427" s="284"/>
      <c r="I427" s="283"/>
      <c r="J427" s="283"/>
      <c r="K427" s="283"/>
      <c r="L427" s="328"/>
      <c r="M427" s="329"/>
      <c r="N427" s="290"/>
    </row>
    <row r="428" spans="1:14" ht="19.5" customHeight="1">
      <c r="A428" s="282"/>
      <c r="B428" s="283"/>
      <c r="C428" s="283"/>
      <c r="D428" s="283"/>
      <c r="E428" s="283"/>
      <c r="F428" s="283"/>
      <c r="G428" s="284"/>
      <c r="H428" s="284"/>
      <c r="I428" s="283"/>
      <c r="J428" s="283"/>
      <c r="K428" s="283"/>
      <c r="L428" s="328"/>
      <c r="M428" s="329"/>
      <c r="N428" s="290"/>
    </row>
    <row r="429" spans="1:14" ht="19.5" customHeight="1">
      <c r="A429" s="282"/>
      <c r="B429" s="283"/>
      <c r="C429" s="283"/>
      <c r="D429" s="283"/>
      <c r="E429" s="283"/>
      <c r="F429" s="283"/>
      <c r="G429" s="284"/>
      <c r="H429" s="284"/>
      <c r="I429" s="283"/>
      <c r="J429" s="283"/>
      <c r="K429" s="283"/>
      <c r="L429" s="328"/>
      <c r="M429" s="329"/>
      <c r="N429" s="290"/>
    </row>
    <row r="430" spans="1:14" ht="19.5" customHeight="1">
      <c r="A430" s="282"/>
      <c r="B430" s="283"/>
      <c r="C430" s="283"/>
      <c r="D430" s="283"/>
      <c r="E430" s="283"/>
      <c r="F430" s="283"/>
      <c r="G430" s="284"/>
      <c r="H430" s="284"/>
      <c r="I430" s="283"/>
      <c r="J430" s="283"/>
      <c r="K430" s="283"/>
      <c r="L430" s="328"/>
      <c r="M430" s="329"/>
      <c r="N430" s="290"/>
    </row>
    <row r="431" spans="1:14" ht="19.5" customHeight="1">
      <c r="A431" s="282"/>
      <c r="B431" s="283"/>
      <c r="C431" s="283"/>
      <c r="D431" s="283"/>
      <c r="E431" s="283"/>
      <c r="F431" s="283"/>
      <c r="G431" s="284"/>
      <c r="H431" s="284"/>
      <c r="I431" s="283"/>
      <c r="J431" s="283"/>
      <c r="K431" s="283"/>
      <c r="L431" s="328"/>
      <c r="M431" s="329"/>
      <c r="N431" s="290"/>
    </row>
    <row r="432" spans="1:14" ht="19.5" customHeight="1">
      <c r="A432" s="282"/>
      <c r="B432" s="283"/>
      <c r="C432" s="283"/>
      <c r="D432" s="283"/>
      <c r="E432" s="283"/>
      <c r="F432" s="283"/>
      <c r="G432" s="284"/>
      <c r="H432" s="284"/>
      <c r="I432" s="283"/>
      <c r="J432" s="283"/>
      <c r="K432" s="283"/>
      <c r="L432" s="328"/>
      <c r="M432" s="329"/>
      <c r="N432" s="290"/>
    </row>
    <row r="433" spans="1:14" ht="19.5" customHeight="1">
      <c r="A433" s="282"/>
      <c r="B433" s="283"/>
      <c r="C433" s="283"/>
      <c r="D433" s="283"/>
      <c r="E433" s="283"/>
      <c r="F433" s="283"/>
      <c r="G433" s="284"/>
      <c r="H433" s="284"/>
      <c r="I433" s="283"/>
      <c r="J433" s="283"/>
      <c r="K433" s="283"/>
      <c r="L433" s="328"/>
      <c r="M433" s="329"/>
      <c r="N433" s="290"/>
    </row>
    <row r="434" spans="1:14" ht="19.5" customHeight="1">
      <c r="A434" s="282"/>
      <c r="B434" s="283"/>
      <c r="C434" s="283"/>
      <c r="D434" s="283"/>
      <c r="E434" s="283"/>
      <c r="F434" s="283"/>
      <c r="G434" s="284"/>
      <c r="H434" s="284"/>
      <c r="I434" s="283"/>
      <c r="J434" s="283"/>
      <c r="K434" s="283"/>
      <c r="L434" s="328"/>
      <c r="M434" s="329"/>
      <c r="N434" s="290"/>
    </row>
    <row r="435" spans="1:14" ht="19.5" customHeight="1">
      <c r="A435" s="282"/>
      <c r="B435" s="283"/>
      <c r="C435" s="283"/>
      <c r="D435" s="283"/>
      <c r="E435" s="283"/>
      <c r="F435" s="283"/>
      <c r="G435" s="284"/>
      <c r="H435" s="284"/>
      <c r="I435" s="283"/>
      <c r="J435" s="283"/>
      <c r="K435" s="283"/>
      <c r="L435" s="328"/>
      <c r="M435" s="329"/>
      <c r="N435" s="290"/>
    </row>
    <row r="436" spans="1:14" ht="19.5" customHeight="1">
      <c r="A436" s="282"/>
      <c r="B436" s="283"/>
      <c r="C436" s="283"/>
      <c r="D436" s="283"/>
      <c r="E436" s="283"/>
      <c r="F436" s="283"/>
      <c r="G436" s="284"/>
      <c r="H436" s="284"/>
      <c r="I436" s="283"/>
      <c r="J436" s="283"/>
      <c r="K436" s="283"/>
      <c r="L436" s="328"/>
      <c r="M436" s="329"/>
      <c r="N436" s="290"/>
    </row>
    <row r="437" spans="1:14" ht="19.5" customHeight="1">
      <c r="A437" s="282"/>
      <c r="B437" s="283"/>
      <c r="C437" s="283"/>
      <c r="D437" s="283"/>
      <c r="E437" s="283"/>
      <c r="F437" s="283"/>
      <c r="G437" s="284"/>
      <c r="H437" s="284"/>
      <c r="I437" s="283"/>
      <c r="J437" s="283"/>
      <c r="K437" s="283"/>
      <c r="L437" s="328"/>
      <c r="M437" s="329"/>
      <c r="N437" s="290"/>
    </row>
    <row r="438" spans="1:14" ht="19.5" customHeight="1">
      <c r="A438" s="282"/>
      <c r="B438" s="283"/>
      <c r="C438" s="283"/>
      <c r="D438" s="283"/>
      <c r="E438" s="283"/>
      <c r="F438" s="283"/>
      <c r="G438" s="284"/>
      <c r="H438" s="284"/>
      <c r="I438" s="283"/>
      <c r="J438" s="283"/>
      <c r="K438" s="283"/>
      <c r="L438" s="328"/>
      <c r="M438" s="329"/>
      <c r="N438" s="290"/>
    </row>
    <row r="439" spans="1:14" ht="19.5" customHeight="1">
      <c r="A439" s="282"/>
      <c r="B439" s="283"/>
      <c r="C439" s="283"/>
      <c r="D439" s="283"/>
      <c r="E439" s="283"/>
      <c r="F439" s="283"/>
      <c r="G439" s="284"/>
      <c r="H439" s="284"/>
      <c r="I439" s="283"/>
      <c r="J439" s="283"/>
      <c r="K439" s="283"/>
      <c r="L439" s="328"/>
      <c r="M439" s="329"/>
      <c r="N439" s="290"/>
    </row>
    <row r="440" spans="1:14" ht="19.5" customHeight="1">
      <c r="A440" s="282"/>
      <c r="B440" s="283"/>
      <c r="C440" s="283"/>
      <c r="D440" s="283"/>
      <c r="E440" s="283"/>
      <c r="F440" s="283"/>
      <c r="G440" s="284"/>
      <c r="H440" s="284"/>
      <c r="I440" s="283"/>
      <c r="J440" s="283"/>
      <c r="K440" s="283"/>
      <c r="L440" s="328"/>
      <c r="M440" s="329"/>
      <c r="N440" s="290"/>
    </row>
    <row r="441" spans="1:14" ht="19.5" customHeight="1">
      <c r="A441" s="282"/>
      <c r="B441" s="283"/>
      <c r="C441" s="283"/>
      <c r="D441" s="283"/>
      <c r="E441" s="283"/>
      <c r="F441" s="283"/>
      <c r="G441" s="284"/>
      <c r="H441" s="284"/>
      <c r="I441" s="283"/>
      <c r="J441" s="283"/>
      <c r="K441" s="283"/>
      <c r="L441" s="328"/>
      <c r="M441" s="329"/>
      <c r="N441" s="290"/>
    </row>
    <row r="442" spans="1:14" ht="19.5" customHeight="1">
      <c r="A442" s="282"/>
      <c r="B442" s="283"/>
      <c r="C442" s="283"/>
      <c r="D442" s="283"/>
      <c r="E442" s="283"/>
      <c r="F442" s="283"/>
      <c r="G442" s="284"/>
      <c r="H442" s="284"/>
      <c r="I442" s="283"/>
      <c r="J442" s="283"/>
      <c r="K442" s="283"/>
      <c r="L442" s="328"/>
      <c r="M442" s="329"/>
      <c r="N442" s="290"/>
    </row>
    <row r="443" spans="1:14" ht="19.5" customHeight="1">
      <c r="A443" s="282"/>
      <c r="B443" s="283"/>
      <c r="C443" s="283"/>
      <c r="D443" s="283"/>
      <c r="E443" s="283"/>
      <c r="F443" s="283"/>
      <c r="G443" s="284"/>
      <c r="H443" s="284"/>
      <c r="I443" s="283"/>
      <c r="J443" s="283"/>
      <c r="K443" s="283"/>
      <c r="L443" s="328"/>
      <c r="M443" s="329"/>
      <c r="N443" s="290"/>
    </row>
    <row r="444" spans="1:14" ht="19.5" customHeight="1">
      <c r="A444" s="282"/>
      <c r="B444" s="283"/>
      <c r="C444" s="283"/>
      <c r="D444" s="283"/>
      <c r="E444" s="283"/>
      <c r="F444" s="283"/>
      <c r="G444" s="284"/>
      <c r="H444" s="284"/>
      <c r="I444" s="283"/>
      <c r="J444" s="283"/>
      <c r="K444" s="283"/>
      <c r="L444" s="328"/>
      <c r="M444" s="329"/>
      <c r="N444" s="290"/>
    </row>
    <row r="445" spans="1:14" ht="19.5" customHeight="1">
      <c r="A445" s="282"/>
      <c r="B445" s="283"/>
      <c r="C445" s="283"/>
      <c r="D445" s="283"/>
      <c r="E445" s="283"/>
      <c r="F445" s="283"/>
      <c r="G445" s="284"/>
      <c r="H445" s="284"/>
      <c r="I445" s="283"/>
      <c r="J445" s="283"/>
      <c r="K445" s="283"/>
      <c r="L445" s="328"/>
      <c r="M445" s="329"/>
      <c r="N445" s="290"/>
    </row>
    <row r="446" spans="1:14" ht="19.5" customHeight="1">
      <c r="A446" s="282"/>
      <c r="B446" s="283"/>
      <c r="C446" s="283"/>
      <c r="D446" s="283"/>
      <c r="E446" s="283"/>
      <c r="F446" s="283"/>
      <c r="G446" s="284"/>
      <c r="H446" s="284"/>
      <c r="I446" s="283"/>
      <c r="J446" s="283"/>
      <c r="K446" s="283"/>
      <c r="L446" s="328"/>
      <c r="M446" s="329"/>
      <c r="N446" s="290"/>
    </row>
    <row r="447" spans="1:14" ht="19.5" customHeight="1">
      <c r="A447" s="282"/>
      <c r="B447" s="283"/>
      <c r="C447" s="283"/>
      <c r="D447" s="283"/>
      <c r="E447" s="283"/>
      <c r="F447" s="283"/>
      <c r="G447" s="284"/>
      <c r="H447" s="284"/>
      <c r="I447" s="283"/>
      <c r="J447" s="283"/>
      <c r="K447" s="283"/>
      <c r="L447" s="328"/>
      <c r="M447" s="329"/>
      <c r="N447" s="290"/>
    </row>
    <row r="448" spans="1:14" ht="19.5" customHeight="1">
      <c r="A448" s="282"/>
      <c r="B448" s="283"/>
      <c r="C448" s="283"/>
      <c r="D448" s="283"/>
      <c r="E448" s="283"/>
      <c r="F448" s="283"/>
      <c r="G448" s="284"/>
      <c r="H448" s="284"/>
      <c r="I448" s="283"/>
      <c r="J448" s="283"/>
      <c r="K448" s="283"/>
      <c r="L448" s="328"/>
      <c r="M448" s="329"/>
      <c r="N448" s="290"/>
    </row>
    <row r="449" spans="1:14" ht="19.5" customHeight="1">
      <c r="A449" s="282"/>
      <c r="B449" s="283"/>
      <c r="C449" s="283"/>
      <c r="D449" s="283"/>
      <c r="E449" s="283"/>
      <c r="F449" s="283"/>
      <c r="G449" s="284"/>
      <c r="H449" s="284"/>
      <c r="I449" s="283"/>
      <c r="J449" s="283"/>
      <c r="K449" s="283"/>
      <c r="L449" s="328"/>
      <c r="M449" s="329"/>
      <c r="N449" s="290"/>
    </row>
    <row r="450" spans="1:14" ht="19.5" customHeight="1">
      <c r="A450" s="282"/>
      <c r="B450" s="283"/>
      <c r="C450" s="283"/>
      <c r="D450" s="283"/>
      <c r="E450" s="283"/>
      <c r="F450" s="283"/>
      <c r="G450" s="284"/>
      <c r="H450" s="284"/>
      <c r="I450" s="283"/>
      <c r="J450" s="283"/>
      <c r="K450" s="283"/>
      <c r="L450" s="328"/>
      <c r="M450" s="329"/>
      <c r="N450" s="290"/>
    </row>
    <row r="451" spans="1:14" ht="19.5" customHeight="1">
      <c r="A451" s="282"/>
      <c r="B451" s="283"/>
      <c r="C451" s="283"/>
      <c r="D451" s="283"/>
      <c r="E451" s="283"/>
      <c r="F451" s="283"/>
      <c r="G451" s="284"/>
      <c r="H451" s="284"/>
      <c r="I451" s="283"/>
      <c r="J451" s="283"/>
      <c r="K451" s="283"/>
      <c r="L451" s="328"/>
      <c r="M451" s="329"/>
      <c r="N451" s="290"/>
    </row>
    <row r="452" spans="1:14" ht="19.5" customHeight="1">
      <c r="A452" s="282"/>
      <c r="B452" s="283"/>
      <c r="C452" s="283"/>
      <c r="D452" s="283"/>
      <c r="E452" s="283"/>
      <c r="F452" s="283"/>
      <c r="G452" s="284"/>
      <c r="H452" s="284"/>
      <c r="I452" s="283"/>
      <c r="J452" s="283"/>
      <c r="K452" s="283"/>
      <c r="L452" s="328"/>
      <c r="M452" s="329"/>
      <c r="N452" s="290"/>
    </row>
    <row r="453" spans="1:14" ht="19.5" customHeight="1">
      <c r="A453" s="282"/>
      <c r="B453" s="283"/>
      <c r="C453" s="283"/>
      <c r="D453" s="283"/>
      <c r="E453" s="283"/>
      <c r="F453" s="283"/>
      <c r="G453" s="284"/>
      <c r="H453" s="284"/>
      <c r="I453" s="283"/>
      <c r="J453" s="283"/>
      <c r="K453" s="283"/>
      <c r="L453" s="328"/>
      <c r="M453" s="329"/>
      <c r="N453" s="290"/>
    </row>
    <row r="454" spans="1:14" ht="19.5" customHeight="1">
      <c r="A454" s="282"/>
      <c r="B454" s="283"/>
      <c r="C454" s="283"/>
      <c r="D454" s="283"/>
      <c r="E454" s="283"/>
      <c r="F454" s="283"/>
      <c r="G454" s="284"/>
      <c r="H454" s="284"/>
      <c r="I454" s="283"/>
      <c r="J454" s="283"/>
      <c r="K454" s="283"/>
      <c r="L454" s="328"/>
      <c r="M454" s="329"/>
      <c r="N454" s="290"/>
    </row>
    <row r="455" spans="1:14" ht="19.5" customHeight="1">
      <c r="A455" s="282"/>
      <c r="B455" s="283"/>
      <c r="C455" s="283"/>
      <c r="D455" s="283"/>
      <c r="E455" s="283"/>
      <c r="F455" s="283"/>
      <c r="G455" s="284"/>
      <c r="H455" s="284"/>
      <c r="I455" s="283"/>
      <c r="J455" s="283"/>
      <c r="K455" s="283"/>
      <c r="L455" s="328"/>
      <c r="M455" s="329"/>
      <c r="N455" s="290"/>
    </row>
    <row r="456" spans="1:14" ht="19.5" customHeight="1">
      <c r="A456" s="282"/>
      <c r="B456" s="283"/>
      <c r="C456" s="283"/>
      <c r="D456" s="283"/>
      <c r="E456" s="283"/>
      <c r="F456" s="283"/>
      <c r="G456" s="284"/>
      <c r="H456" s="284"/>
      <c r="I456" s="283"/>
      <c r="J456" s="283"/>
      <c r="K456" s="283"/>
      <c r="L456" s="328"/>
      <c r="M456" s="329"/>
      <c r="N456" s="290"/>
    </row>
    <row r="457" spans="1:14" ht="19.5" customHeight="1">
      <c r="A457" s="282"/>
      <c r="B457" s="283"/>
      <c r="C457" s="283"/>
      <c r="D457" s="283"/>
      <c r="E457" s="283"/>
      <c r="F457" s="283"/>
      <c r="G457" s="284"/>
      <c r="H457" s="284"/>
      <c r="I457" s="283"/>
      <c r="J457" s="283"/>
      <c r="K457" s="283"/>
      <c r="L457" s="328"/>
      <c r="M457" s="329"/>
      <c r="N457" s="290"/>
    </row>
    <row r="458" spans="1:14" ht="19.5" customHeight="1">
      <c r="A458" s="282"/>
      <c r="B458" s="283"/>
      <c r="C458" s="283"/>
      <c r="D458" s="283"/>
      <c r="E458" s="283"/>
      <c r="F458" s="283"/>
      <c r="G458" s="284"/>
      <c r="H458" s="284"/>
      <c r="I458" s="283"/>
      <c r="J458" s="283"/>
      <c r="K458" s="283"/>
      <c r="L458" s="328"/>
      <c r="M458" s="329"/>
      <c r="N458" s="290"/>
    </row>
    <row r="459" spans="1:14" ht="19.5" customHeight="1">
      <c r="A459" s="282"/>
      <c r="B459" s="283"/>
      <c r="C459" s="283"/>
      <c r="D459" s="283"/>
      <c r="E459" s="283"/>
      <c r="F459" s="283"/>
      <c r="G459" s="284"/>
      <c r="H459" s="284"/>
      <c r="I459" s="283"/>
      <c r="J459" s="283"/>
      <c r="K459" s="283"/>
      <c r="L459" s="328"/>
      <c r="M459" s="329"/>
      <c r="N459" s="290"/>
    </row>
    <row r="460" spans="1:14" ht="19.5" customHeight="1">
      <c r="A460" s="282"/>
      <c r="B460" s="283"/>
      <c r="C460" s="283"/>
      <c r="D460" s="283"/>
      <c r="E460" s="283"/>
      <c r="F460" s="283"/>
      <c r="G460" s="284"/>
      <c r="H460" s="284"/>
      <c r="I460" s="283"/>
      <c r="J460" s="283"/>
      <c r="K460" s="283"/>
      <c r="L460" s="328"/>
      <c r="M460" s="329"/>
      <c r="N460" s="290"/>
    </row>
    <row r="461" spans="1:14" ht="19.5" customHeight="1">
      <c r="A461" s="282"/>
      <c r="B461" s="283"/>
      <c r="C461" s="283"/>
      <c r="D461" s="283"/>
      <c r="E461" s="283"/>
      <c r="F461" s="283"/>
      <c r="G461" s="284"/>
      <c r="H461" s="284"/>
      <c r="I461" s="283"/>
      <c r="J461" s="283"/>
      <c r="K461" s="283"/>
      <c r="L461" s="328"/>
      <c r="M461" s="329"/>
      <c r="N461" s="290"/>
    </row>
    <row r="462" spans="1:14" ht="19.5" customHeight="1">
      <c r="A462" s="282"/>
      <c r="B462" s="283"/>
      <c r="C462" s="283"/>
      <c r="D462" s="283"/>
      <c r="E462" s="283"/>
      <c r="F462" s="283"/>
      <c r="G462" s="284"/>
      <c r="H462" s="284"/>
      <c r="I462" s="283"/>
      <c r="J462" s="283"/>
      <c r="K462" s="283"/>
      <c r="L462" s="328"/>
      <c r="M462" s="329"/>
      <c r="N462" s="290"/>
    </row>
    <row r="463" spans="1:14" ht="19.5" customHeight="1">
      <c r="A463" s="282"/>
      <c r="B463" s="283"/>
      <c r="C463" s="283"/>
      <c r="D463" s="283"/>
      <c r="E463" s="283"/>
      <c r="F463" s="283"/>
      <c r="G463" s="284"/>
      <c r="H463" s="284"/>
      <c r="I463" s="283"/>
      <c r="J463" s="283"/>
      <c r="K463" s="283"/>
      <c r="L463" s="328"/>
      <c r="M463" s="329"/>
      <c r="N463" s="290"/>
    </row>
    <row r="464" spans="1:14" ht="19.5" customHeight="1">
      <c r="A464" s="282"/>
      <c r="B464" s="283"/>
      <c r="C464" s="283"/>
      <c r="D464" s="283"/>
      <c r="E464" s="283"/>
      <c r="F464" s="283"/>
      <c r="G464" s="284"/>
      <c r="H464" s="284"/>
      <c r="I464" s="283"/>
      <c r="J464" s="283"/>
      <c r="K464" s="283"/>
      <c r="L464" s="328"/>
      <c r="M464" s="329"/>
      <c r="N464" s="290"/>
    </row>
    <row r="465" spans="1:14" ht="19.5" customHeight="1">
      <c r="A465" s="282"/>
      <c r="B465" s="283"/>
      <c r="C465" s="283"/>
      <c r="D465" s="283"/>
      <c r="E465" s="283"/>
      <c r="F465" s="283"/>
      <c r="G465" s="284"/>
      <c r="H465" s="284"/>
      <c r="I465" s="283"/>
      <c r="J465" s="283"/>
      <c r="K465" s="283"/>
      <c r="L465" s="328"/>
      <c r="M465" s="329"/>
      <c r="N465" s="290"/>
    </row>
    <row r="466" spans="1:14" ht="19.5" customHeight="1">
      <c r="A466" s="282"/>
      <c r="B466" s="283"/>
      <c r="C466" s="283"/>
      <c r="D466" s="283"/>
      <c r="E466" s="283"/>
      <c r="F466" s="283"/>
      <c r="G466" s="284"/>
      <c r="H466" s="284"/>
      <c r="I466" s="283"/>
      <c r="J466" s="283"/>
      <c r="K466" s="283"/>
      <c r="L466" s="328"/>
      <c r="M466" s="329"/>
      <c r="N466" s="290"/>
    </row>
    <row r="467" spans="1:14" ht="19.5" customHeight="1">
      <c r="A467" s="282"/>
      <c r="B467" s="283"/>
      <c r="C467" s="283"/>
      <c r="D467" s="283"/>
      <c r="E467" s="283"/>
      <c r="F467" s="283"/>
      <c r="G467" s="284"/>
      <c r="H467" s="284"/>
      <c r="I467" s="283"/>
      <c r="J467" s="283"/>
      <c r="K467" s="283"/>
      <c r="L467" s="328"/>
      <c r="M467" s="329"/>
      <c r="N467" s="290"/>
    </row>
    <row r="468" spans="1:14" ht="19.5" customHeight="1">
      <c r="A468" s="282"/>
      <c r="B468" s="283"/>
      <c r="C468" s="283"/>
      <c r="D468" s="283"/>
      <c r="E468" s="283"/>
      <c r="F468" s="283"/>
      <c r="G468" s="284"/>
      <c r="H468" s="284"/>
      <c r="I468" s="283"/>
      <c r="J468" s="283"/>
      <c r="K468" s="283"/>
      <c r="L468" s="328"/>
      <c r="M468" s="329"/>
      <c r="N468" s="290"/>
    </row>
    <row r="469" spans="1:14" ht="19.5" customHeight="1">
      <c r="A469" s="282"/>
      <c r="B469" s="283"/>
      <c r="C469" s="283"/>
      <c r="D469" s="283"/>
      <c r="E469" s="283"/>
      <c r="F469" s="283"/>
      <c r="G469" s="284"/>
      <c r="H469" s="284"/>
      <c r="I469" s="283"/>
      <c r="J469" s="283"/>
      <c r="K469" s="283"/>
      <c r="L469" s="328"/>
      <c r="M469" s="329"/>
      <c r="N469" s="290"/>
    </row>
    <row r="470" spans="1:14" ht="19.5" customHeight="1">
      <c r="A470" s="282"/>
      <c r="B470" s="283"/>
      <c r="C470" s="283"/>
      <c r="D470" s="283"/>
      <c r="E470" s="283"/>
      <c r="F470" s="283"/>
      <c r="G470" s="284"/>
      <c r="H470" s="284"/>
      <c r="I470" s="283"/>
      <c r="J470" s="283"/>
      <c r="K470" s="283"/>
      <c r="L470" s="328"/>
      <c r="M470" s="329"/>
      <c r="N470" s="290"/>
    </row>
    <row r="471" spans="1:14" ht="19.5" customHeight="1">
      <c r="A471" s="282"/>
      <c r="B471" s="283"/>
      <c r="C471" s="283"/>
      <c r="D471" s="283"/>
      <c r="E471" s="283"/>
      <c r="F471" s="283"/>
      <c r="G471" s="284"/>
      <c r="H471" s="284"/>
      <c r="I471" s="283"/>
      <c r="J471" s="283"/>
      <c r="K471" s="283"/>
      <c r="L471" s="328"/>
      <c r="M471" s="329"/>
      <c r="N471" s="290"/>
    </row>
    <row r="472" spans="1:14" ht="19.5" customHeight="1">
      <c r="A472" s="282"/>
      <c r="B472" s="283"/>
      <c r="C472" s="283"/>
      <c r="D472" s="283"/>
      <c r="E472" s="283"/>
      <c r="F472" s="283"/>
      <c r="G472" s="284"/>
      <c r="H472" s="284"/>
      <c r="I472" s="283"/>
      <c r="J472" s="283"/>
      <c r="K472" s="283"/>
      <c r="L472" s="328"/>
      <c r="M472" s="329"/>
      <c r="N472" s="290"/>
    </row>
    <row r="473" spans="1:14" ht="19.5" customHeight="1">
      <c r="A473" s="282"/>
      <c r="B473" s="283"/>
      <c r="C473" s="283"/>
      <c r="D473" s="283"/>
      <c r="E473" s="283"/>
      <c r="F473" s="283"/>
      <c r="G473" s="284"/>
      <c r="H473" s="284"/>
      <c r="I473" s="283"/>
      <c r="J473" s="283"/>
      <c r="K473" s="283"/>
      <c r="L473" s="328"/>
      <c r="M473" s="329"/>
      <c r="N473" s="290"/>
    </row>
    <row r="474" spans="1:14" ht="19.5" customHeight="1">
      <c r="A474" s="282"/>
      <c r="B474" s="283"/>
      <c r="C474" s="283"/>
      <c r="D474" s="283"/>
      <c r="E474" s="283"/>
      <c r="F474" s="283"/>
      <c r="G474" s="284"/>
      <c r="H474" s="284"/>
      <c r="I474" s="283"/>
      <c r="J474" s="283"/>
      <c r="K474" s="283"/>
      <c r="L474" s="328"/>
      <c r="M474" s="329"/>
      <c r="N474" s="290"/>
    </row>
    <row r="475" spans="1:14" ht="19.5" customHeight="1">
      <c r="A475" s="282"/>
      <c r="B475" s="283"/>
      <c r="C475" s="283"/>
      <c r="D475" s="283"/>
      <c r="E475" s="283"/>
      <c r="F475" s="283"/>
      <c r="G475" s="284"/>
      <c r="H475" s="284"/>
      <c r="I475" s="283"/>
      <c r="J475" s="283"/>
      <c r="K475" s="283"/>
      <c r="L475" s="328"/>
      <c r="M475" s="329"/>
      <c r="N475" s="290"/>
    </row>
    <row r="476" spans="1:14" ht="19.5" customHeight="1">
      <c r="A476" s="282"/>
      <c r="B476" s="283"/>
      <c r="C476" s="283"/>
      <c r="D476" s="283"/>
      <c r="E476" s="283"/>
      <c r="F476" s="283"/>
      <c r="G476" s="284"/>
      <c r="H476" s="284"/>
      <c r="I476" s="283"/>
      <c r="J476" s="283"/>
      <c r="K476" s="283"/>
      <c r="L476" s="328"/>
      <c r="M476" s="329"/>
      <c r="N476" s="290"/>
    </row>
    <row r="477" spans="1:14" ht="19.5" customHeight="1">
      <c r="A477" s="282"/>
      <c r="B477" s="283"/>
      <c r="C477" s="283"/>
      <c r="D477" s="283"/>
      <c r="E477" s="283"/>
      <c r="F477" s="283"/>
      <c r="G477" s="284"/>
      <c r="H477" s="284"/>
      <c r="I477" s="283"/>
      <c r="J477" s="283"/>
      <c r="K477" s="283"/>
      <c r="L477" s="328"/>
      <c r="M477" s="329"/>
      <c r="N477" s="290"/>
    </row>
    <row r="478" spans="1:14" ht="19.5" customHeight="1">
      <c r="A478" s="282"/>
      <c r="B478" s="283"/>
      <c r="C478" s="283"/>
      <c r="D478" s="283"/>
      <c r="E478" s="283"/>
      <c r="F478" s="283"/>
      <c r="G478" s="284"/>
      <c r="H478" s="284"/>
      <c r="I478" s="283"/>
      <c r="J478" s="283"/>
      <c r="K478" s="283"/>
      <c r="L478" s="328"/>
      <c r="M478" s="329"/>
      <c r="N478" s="290"/>
    </row>
    <row r="479" spans="1:14" ht="19.5" customHeight="1">
      <c r="A479" s="282"/>
      <c r="B479" s="283"/>
      <c r="C479" s="283"/>
      <c r="D479" s="283"/>
      <c r="E479" s="283"/>
      <c r="F479" s="283"/>
      <c r="G479" s="284"/>
      <c r="H479" s="284"/>
      <c r="I479" s="283"/>
      <c r="J479" s="283"/>
      <c r="K479" s="283"/>
      <c r="L479" s="328"/>
      <c r="M479" s="329"/>
      <c r="N479" s="290"/>
    </row>
    <row r="480" spans="1:14" ht="19.5" customHeight="1">
      <c r="A480" s="282"/>
      <c r="B480" s="283"/>
      <c r="C480" s="283"/>
      <c r="D480" s="283"/>
      <c r="E480" s="283"/>
      <c r="F480" s="283"/>
      <c r="G480" s="284"/>
      <c r="H480" s="284"/>
      <c r="I480" s="283"/>
      <c r="J480" s="283"/>
      <c r="K480" s="283"/>
      <c r="L480" s="328"/>
      <c r="M480" s="329"/>
      <c r="N480" s="290"/>
    </row>
    <row r="481" spans="1:14" ht="19.5" customHeight="1">
      <c r="A481" s="282"/>
      <c r="B481" s="283"/>
      <c r="C481" s="283"/>
      <c r="D481" s="283"/>
      <c r="E481" s="283"/>
      <c r="F481" s="283"/>
      <c r="G481" s="284"/>
      <c r="H481" s="284"/>
      <c r="I481" s="283"/>
      <c r="J481" s="283"/>
      <c r="K481" s="283"/>
      <c r="L481" s="328"/>
      <c r="M481" s="329"/>
      <c r="N481" s="290"/>
    </row>
    <row r="482" spans="1:14" ht="19.5" customHeight="1">
      <c r="A482" s="282"/>
      <c r="B482" s="283"/>
      <c r="C482" s="283"/>
      <c r="D482" s="283"/>
      <c r="E482" s="283"/>
      <c r="F482" s="283"/>
      <c r="G482" s="284"/>
      <c r="H482" s="284"/>
      <c r="I482" s="283"/>
      <c r="J482" s="283"/>
      <c r="K482" s="283"/>
      <c r="L482" s="328"/>
      <c r="M482" s="329"/>
      <c r="N482" s="290"/>
    </row>
    <row r="483" spans="1:14" ht="19.5" customHeight="1">
      <c r="A483" s="282"/>
      <c r="B483" s="283"/>
      <c r="C483" s="283"/>
      <c r="D483" s="283"/>
      <c r="E483" s="283"/>
      <c r="F483" s="283"/>
      <c r="G483" s="284"/>
      <c r="H483" s="284"/>
      <c r="I483" s="283"/>
      <c r="J483" s="283"/>
      <c r="K483" s="283"/>
      <c r="L483" s="328"/>
      <c r="M483" s="329"/>
      <c r="N483" s="290"/>
    </row>
    <row r="484" spans="1:14" ht="19.5" customHeight="1">
      <c r="A484" s="282"/>
      <c r="B484" s="283"/>
      <c r="C484" s="283"/>
      <c r="D484" s="283"/>
      <c r="E484" s="283"/>
      <c r="F484" s="283"/>
      <c r="G484" s="284"/>
      <c r="H484" s="284"/>
      <c r="I484" s="283"/>
      <c r="J484" s="283"/>
      <c r="K484" s="283"/>
      <c r="L484" s="328"/>
      <c r="M484" s="329"/>
      <c r="N484" s="290"/>
    </row>
    <row r="485" spans="1:14" ht="19.5" customHeight="1">
      <c r="A485" s="282"/>
      <c r="B485" s="283"/>
      <c r="C485" s="283"/>
      <c r="D485" s="283"/>
      <c r="E485" s="283"/>
      <c r="F485" s="283"/>
      <c r="G485" s="284"/>
      <c r="H485" s="284"/>
      <c r="I485" s="283"/>
      <c r="J485" s="283"/>
      <c r="K485" s="283"/>
      <c r="L485" s="328"/>
      <c r="M485" s="329"/>
      <c r="N485" s="290"/>
    </row>
    <row r="486" spans="1:14" ht="19.5" customHeight="1">
      <c r="A486" s="282"/>
      <c r="B486" s="283"/>
      <c r="C486" s="283"/>
      <c r="D486" s="283"/>
      <c r="E486" s="283"/>
      <c r="F486" s="283"/>
      <c r="G486" s="284"/>
      <c r="H486" s="284"/>
      <c r="I486" s="283"/>
      <c r="J486" s="283"/>
      <c r="K486" s="283"/>
      <c r="L486" s="328"/>
      <c r="M486" s="329"/>
      <c r="N486" s="290"/>
    </row>
    <row r="487" spans="1:14" ht="19.5" customHeight="1">
      <c r="A487" s="282"/>
      <c r="B487" s="283"/>
      <c r="C487" s="283"/>
      <c r="D487" s="283"/>
      <c r="E487" s="283"/>
      <c r="F487" s="283"/>
      <c r="G487" s="284"/>
      <c r="H487" s="284"/>
      <c r="I487" s="283"/>
      <c r="J487" s="283"/>
      <c r="K487" s="283"/>
      <c r="L487" s="328"/>
      <c r="M487" s="329"/>
      <c r="N487" s="290"/>
    </row>
    <row r="488" spans="1:14" ht="19.5" customHeight="1">
      <c r="A488" s="282"/>
      <c r="B488" s="283"/>
      <c r="C488" s="283"/>
      <c r="D488" s="283"/>
      <c r="E488" s="283"/>
      <c r="F488" s="283"/>
      <c r="G488" s="284"/>
      <c r="H488" s="284"/>
      <c r="I488" s="283"/>
      <c r="J488" s="283"/>
      <c r="K488" s="283"/>
      <c r="L488" s="328"/>
      <c r="M488" s="329"/>
      <c r="N488" s="290"/>
    </row>
    <row r="489" spans="1:14" ht="19.5" customHeight="1">
      <c r="A489" s="282"/>
      <c r="B489" s="283"/>
      <c r="C489" s="283"/>
      <c r="D489" s="283"/>
      <c r="E489" s="283"/>
      <c r="F489" s="283"/>
      <c r="G489" s="284"/>
      <c r="H489" s="284"/>
      <c r="I489" s="283"/>
      <c r="J489" s="283"/>
      <c r="K489" s="283"/>
      <c r="L489" s="328"/>
      <c r="M489" s="329"/>
      <c r="N489" s="290"/>
    </row>
    <row r="490" spans="1:14" ht="19.5" customHeight="1">
      <c r="A490" s="282"/>
      <c r="B490" s="283"/>
      <c r="C490" s="283"/>
      <c r="D490" s="283"/>
      <c r="E490" s="283"/>
      <c r="F490" s="283"/>
      <c r="G490" s="284"/>
      <c r="H490" s="284"/>
      <c r="I490" s="283"/>
      <c r="J490" s="283"/>
      <c r="K490" s="283"/>
      <c r="L490" s="328"/>
      <c r="M490" s="329"/>
      <c r="N490" s="290"/>
    </row>
    <row r="491" spans="1:14" ht="19.5" customHeight="1">
      <c r="A491" s="282"/>
      <c r="B491" s="283"/>
      <c r="C491" s="283"/>
      <c r="D491" s="283"/>
      <c r="E491" s="283"/>
      <c r="F491" s="283"/>
      <c r="G491" s="284"/>
      <c r="H491" s="284"/>
      <c r="I491" s="283"/>
      <c r="J491" s="283"/>
      <c r="K491" s="283"/>
      <c r="L491" s="328"/>
      <c r="M491" s="329"/>
      <c r="N491" s="290"/>
    </row>
    <row r="492" spans="1:14" ht="19.5" customHeight="1">
      <c r="A492" s="282"/>
      <c r="B492" s="283"/>
      <c r="C492" s="283"/>
      <c r="D492" s="283"/>
      <c r="E492" s="283"/>
      <c r="F492" s="283"/>
      <c r="G492" s="284"/>
      <c r="H492" s="284"/>
      <c r="I492" s="283"/>
      <c r="J492" s="283"/>
      <c r="K492" s="283"/>
      <c r="L492" s="328"/>
      <c r="M492" s="329"/>
      <c r="N492" s="290"/>
    </row>
    <row r="493" spans="1:14" ht="19.5" customHeight="1">
      <c r="A493" s="282"/>
      <c r="B493" s="283"/>
      <c r="C493" s="283"/>
      <c r="D493" s="283"/>
      <c r="E493" s="283"/>
      <c r="F493" s="283"/>
      <c r="G493" s="284"/>
      <c r="H493" s="284"/>
      <c r="I493" s="283"/>
      <c r="J493" s="283"/>
      <c r="K493" s="283"/>
      <c r="L493" s="328"/>
      <c r="M493" s="329"/>
      <c r="N493" s="290"/>
    </row>
    <row r="494" spans="1:14" ht="19.5" customHeight="1">
      <c r="A494" s="282"/>
      <c r="B494" s="283"/>
      <c r="C494" s="283"/>
      <c r="D494" s="283"/>
      <c r="E494" s="283"/>
      <c r="F494" s="283"/>
      <c r="G494" s="284"/>
      <c r="H494" s="284"/>
      <c r="I494" s="283"/>
      <c r="J494" s="283"/>
      <c r="K494" s="283"/>
      <c r="L494" s="328"/>
      <c r="M494" s="329"/>
      <c r="N494" s="290"/>
    </row>
    <row r="495" spans="1:14" ht="19.5" customHeight="1">
      <c r="A495" s="282"/>
      <c r="B495" s="283"/>
      <c r="C495" s="283"/>
      <c r="D495" s="283"/>
      <c r="E495" s="283"/>
      <c r="F495" s="283"/>
      <c r="G495" s="284"/>
      <c r="H495" s="284"/>
      <c r="I495" s="283"/>
      <c r="J495" s="283"/>
      <c r="K495" s="283"/>
      <c r="L495" s="328"/>
      <c r="M495" s="329"/>
      <c r="N495" s="290"/>
    </row>
    <row r="496" spans="1:14" ht="19.5" customHeight="1">
      <c r="A496" s="282"/>
      <c r="B496" s="283"/>
      <c r="C496" s="283"/>
      <c r="D496" s="283"/>
      <c r="E496" s="283"/>
      <c r="F496" s="283"/>
      <c r="G496" s="284"/>
      <c r="H496" s="284"/>
      <c r="I496" s="283"/>
      <c r="J496" s="283"/>
      <c r="K496" s="283"/>
      <c r="L496" s="328"/>
      <c r="M496" s="329"/>
      <c r="N496" s="290"/>
    </row>
    <row r="497" spans="1:14" ht="19.5" customHeight="1">
      <c r="A497" s="282"/>
      <c r="B497" s="283"/>
      <c r="C497" s="283"/>
      <c r="D497" s="283"/>
      <c r="E497" s="283"/>
      <c r="F497" s="283"/>
      <c r="G497" s="284"/>
      <c r="H497" s="284"/>
      <c r="I497" s="283"/>
      <c r="J497" s="283"/>
      <c r="K497" s="283"/>
      <c r="L497" s="328"/>
      <c r="M497" s="329"/>
      <c r="N497" s="290"/>
    </row>
    <row r="498" spans="1:14" ht="19.5" customHeight="1">
      <c r="A498" s="282"/>
      <c r="B498" s="283"/>
      <c r="C498" s="283"/>
      <c r="D498" s="283"/>
      <c r="E498" s="283"/>
      <c r="F498" s="283"/>
      <c r="G498" s="284"/>
      <c r="H498" s="284"/>
      <c r="I498" s="283"/>
      <c r="J498" s="283"/>
      <c r="K498" s="283"/>
      <c r="L498" s="328"/>
      <c r="M498" s="329"/>
      <c r="N498" s="290"/>
    </row>
    <row r="499" spans="1:14" ht="19.5" customHeight="1">
      <c r="A499" s="282"/>
      <c r="B499" s="283"/>
      <c r="C499" s="283"/>
      <c r="D499" s="283"/>
      <c r="E499" s="283"/>
      <c r="F499" s="283"/>
      <c r="G499" s="284"/>
      <c r="H499" s="284"/>
      <c r="I499" s="283"/>
      <c r="J499" s="283"/>
      <c r="K499" s="283"/>
      <c r="L499" s="328"/>
      <c r="M499" s="329"/>
      <c r="N499" s="290"/>
    </row>
    <row r="500" spans="1:14" ht="19.5" customHeight="1">
      <c r="A500" s="282"/>
      <c r="B500" s="283"/>
      <c r="C500" s="283"/>
      <c r="D500" s="283"/>
      <c r="E500" s="283"/>
      <c r="F500" s="283"/>
      <c r="G500" s="284"/>
      <c r="H500" s="284"/>
      <c r="I500" s="283"/>
      <c r="J500" s="283"/>
      <c r="K500" s="283"/>
      <c r="L500" s="328"/>
      <c r="M500" s="329"/>
      <c r="N500" s="290"/>
    </row>
    <row r="501" spans="1:14" ht="19.5" customHeight="1">
      <c r="A501" s="282"/>
      <c r="B501" s="283"/>
      <c r="C501" s="283"/>
      <c r="D501" s="283"/>
      <c r="E501" s="283"/>
      <c r="F501" s="283"/>
      <c r="G501" s="284"/>
      <c r="H501" s="284"/>
      <c r="I501" s="283"/>
      <c r="J501" s="283"/>
      <c r="K501" s="283"/>
      <c r="L501" s="328"/>
      <c r="M501" s="329"/>
      <c r="N501" s="290"/>
    </row>
    <row r="502" spans="1:14" ht="19.5" customHeight="1">
      <c r="A502" s="282"/>
      <c r="B502" s="283"/>
      <c r="C502" s="283"/>
      <c r="D502" s="283"/>
      <c r="E502" s="283"/>
      <c r="F502" s="283"/>
      <c r="G502" s="284"/>
      <c r="H502" s="284"/>
      <c r="I502" s="283"/>
      <c r="J502" s="283"/>
      <c r="K502" s="283"/>
      <c r="L502" s="328"/>
      <c r="M502" s="329"/>
      <c r="N502" s="290"/>
    </row>
    <row r="503" spans="1:14" ht="19.5" customHeight="1">
      <c r="A503" s="282"/>
      <c r="B503" s="283"/>
      <c r="C503" s="283"/>
      <c r="D503" s="283"/>
      <c r="E503" s="283"/>
      <c r="F503" s="283"/>
      <c r="G503" s="284"/>
      <c r="H503" s="284"/>
      <c r="I503" s="283"/>
      <c r="J503" s="283"/>
      <c r="K503" s="283"/>
      <c r="L503" s="328"/>
      <c r="M503" s="329"/>
      <c r="N503" s="290"/>
    </row>
    <row r="504" spans="1:14" ht="19.5" customHeight="1">
      <c r="A504" s="282"/>
      <c r="B504" s="283"/>
      <c r="C504" s="283"/>
      <c r="D504" s="283"/>
      <c r="E504" s="283"/>
      <c r="F504" s="283"/>
      <c r="G504" s="284"/>
      <c r="H504" s="284"/>
      <c r="I504" s="283"/>
      <c r="J504" s="283"/>
      <c r="K504" s="283"/>
      <c r="L504" s="328"/>
      <c r="M504" s="329"/>
      <c r="N504" s="290"/>
    </row>
    <row r="505" spans="1:14" ht="19.5" customHeight="1">
      <c r="A505" s="282"/>
      <c r="B505" s="283"/>
      <c r="C505" s="283"/>
      <c r="D505" s="283"/>
      <c r="E505" s="283"/>
      <c r="F505" s="283"/>
      <c r="G505" s="284"/>
      <c r="H505" s="284"/>
      <c r="I505" s="283"/>
      <c r="J505" s="283"/>
      <c r="K505" s="283"/>
      <c r="L505" s="328"/>
      <c r="M505" s="329"/>
      <c r="N505" s="290"/>
    </row>
    <row r="506" spans="1:14" ht="19.5" customHeight="1">
      <c r="A506" s="282"/>
      <c r="B506" s="283"/>
      <c r="C506" s="283"/>
      <c r="D506" s="283"/>
      <c r="E506" s="283"/>
      <c r="F506" s="283"/>
      <c r="G506" s="284"/>
      <c r="H506" s="284"/>
      <c r="I506" s="283"/>
      <c r="J506" s="283"/>
      <c r="K506" s="283"/>
      <c r="L506" s="328"/>
      <c r="M506" s="329"/>
      <c r="N506" s="290"/>
    </row>
    <row r="507" spans="1:14" ht="19.5" customHeight="1">
      <c r="A507" s="282"/>
      <c r="B507" s="283"/>
      <c r="C507" s="283"/>
      <c r="D507" s="283"/>
      <c r="E507" s="283"/>
      <c r="F507" s="283"/>
      <c r="G507" s="284"/>
      <c r="H507" s="284"/>
      <c r="I507" s="283"/>
      <c r="J507" s="283"/>
      <c r="K507" s="283"/>
      <c r="L507" s="328"/>
      <c r="M507" s="329"/>
      <c r="N507" s="290"/>
    </row>
    <row r="508" spans="1:14" ht="19.5" customHeight="1">
      <c r="A508" s="282"/>
      <c r="B508" s="283"/>
      <c r="C508" s="283"/>
      <c r="D508" s="283"/>
      <c r="E508" s="283"/>
      <c r="F508" s="283"/>
      <c r="G508" s="284"/>
      <c r="H508" s="284"/>
      <c r="I508" s="283"/>
      <c r="J508" s="283"/>
      <c r="K508" s="283"/>
      <c r="L508" s="328"/>
      <c r="M508" s="329"/>
      <c r="N508" s="290"/>
    </row>
    <row r="509" spans="1:14" ht="19.5" customHeight="1">
      <c r="A509" s="282"/>
      <c r="B509" s="283"/>
      <c r="C509" s="283"/>
      <c r="D509" s="283"/>
      <c r="E509" s="283"/>
      <c r="F509" s="283"/>
      <c r="G509" s="284"/>
      <c r="H509" s="284"/>
      <c r="I509" s="283"/>
      <c r="J509" s="283"/>
      <c r="K509" s="283"/>
      <c r="L509" s="328"/>
      <c r="M509" s="329"/>
      <c r="N509" s="290"/>
    </row>
    <row r="510" spans="1:14" ht="19.5" customHeight="1">
      <c r="A510" s="282"/>
      <c r="B510" s="283"/>
      <c r="C510" s="283"/>
      <c r="D510" s="283"/>
      <c r="E510" s="283"/>
      <c r="F510" s="283"/>
      <c r="G510" s="284"/>
      <c r="H510" s="284"/>
      <c r="I510" s="283"/>
      <c r="J510" s="283"/>
      <c r="K510" s="283"/>
      <c r="L510" s="328"/>
      <c r="M510" s="329"/>
      <c r="N510" s="290"/>
    </row>
    <row r="511" spans="1:14" ht="19.5" customHeight="1">
      <c r="A511" s="282"/>
      <c r="B511" s="283"/>
      <c r="C511" s="283"/>
      <c r="D511" s="283"/>
      <c r="E511" s="283"/>
      <c r="F511" s="283"/>
      <c r="G511" s="284"/>
      <c r="H511" s="284"/>
      <c r="I511" s="283"/>
      <c r="J511" s="283"/>
      <c r="K511" s="283"/>
      <c r="L511" s="328"/>
      <c r="M511" s="329"/>
      <c r="N511" s="290"/>
    </row>
    <row r="512" spans="1:14" ht="19.5" customHeight="1">
      <c r="A512" s="282"/>
      <c r="B512" s="283"/>
      <c r="C512" s="283"/>
      <c r="D512" s="283"/>
      <c r="E512" s="283"/>
      <c r="F512" s="283"/>
      <c r="G512" s="284"/>
      <c r="H512" s="284"/>
      <c r="I512" s="283"/>
      <c r="J512" s="283"/>
      <c r="K512" s="283"/>
      <c r="L512" s="328"/>
      <c r="M512" s="329"/>
      <c r="N512" s="290"/>
    </row>
    <row r="513" spans="1:14" ht="19.5" customHeight="1">
      <c r="A513" s="282"/>
      <c r="B513" s="283"/>
      <c r="C513" s="283"/>
      <c r="D513" s="283"/>
      <c r="E513" s="283"/>
      <c r="F513" s="283"/>
      <c r="G513" s="284"/>
      <c r="H513" s="284"/>
      <c r="I513" s="283"/>
      <c r="J513" s="283"/>
      <c r="K513" s="283"/>
      <c r="L513" s="328"/>
      <c r="M513" s="329"/>
      <c r="N513" s="290"/>
    </row>
    <row r="514" spans="1:14" ht="19.5" customHeight="1">
      <c r="A514" s="282"/>
      <c r="B514" s="283"/>
      <c r="C514" s="283"/>
      <c r="D514" s="283"/>
      <c r="E514" s="283"/>
      <c r="F514" s="283"/>
      <c r="G514" s="284"/>
      <c r="H514" s="284"/>
      <c r="I514" s="283"/>
      <c r="J514" s="283"/>
      <c r="K514" s="283"/>
      <c r="L514" s="328"/>
      <c r="M514" s="329"/>
      <c r="N514" s="290"/>
    </row>
    <row r="515" spans="1:14" ht="19.5" customHeight="1">
      <c r="A515" s="282"/>
      <c r="B515" s="283"/>
      <c r="C515" s="283"/>
      <c r="D515" s="283"/>
      <c r="E515" s="283"/>
      <c r="F515" s="283"/>
      <c r="G515" s="284"/>
      <c r="H515" s="284"/>
      <c r="I515" s="283"/>
      <c r="J515" s="283"/>
      <c r="K515" s="283"/>
      <c r="L515" s="328"/>
      <c r="M515" s="329"/>
      <c r="N515" s="290"/>
    </row>
    <row r="516" spans="1:14" ht="19.5" customHeight="1">
      <c r="A516" s="282"/>
      <c r="B516" s="283"/>
      <c r="C516" s="283"/>
      <c r="D516" s="283"/>
      <c r="E516" s="283"/>
      <c r="F516" s="283"/>
      <c r="G516" s="284"/>
      <c r="H516" s="284"/>
      <c r="I516" s="283"/>
      <c r="J516" s="283"/>
      <c r="K516" s="283"/>
      <c r="L516" s="328"/>
      <c r="M516" s="329"/>
      <c r="N516" s="290"/>
    </row>
    <row r="517" spans="1:14" ht="19.5" customHeight="1">
      <c r="A517" s="282"/>
      <c r="B517" s="283"/>
      <c r="C517" s="283"/>
      <c r="D517" s="283"/>
      <c r="E517" s="283"/>
      <c r="F517" s="283"/>
      <c r="G517" s="284"/>
      <c r="H517" s="284"/>
      <c r="I517" s="283"/>
      <c r="J517" s="283"/>
      <c r="K517" s="283"/>
      <c r="L517" s="328"/>
      <c r="M517" s="329"/>
      <c r="N517" s="290"/>
    </row>
    <row r="518" spans="1:14" ht="19.5" customHeight="1">
      <c r="A518" s="282"/>
      <c r="B518" s="283"/>
      <c r="C518" s="283"/>
      <c r="D518" s="283"/>
      <c r="E518" s="283"/>
      <c r="F518" s="283"/>
      <c r="G518" s="284"/>
      <c r="H518" s="284"/>
      <c r="I518" s="283"/>
      <c r="J518" s="283"/>
      <c r="K518" s="283"/>
      <c r="L518" s="328"/>
      <c r="M518" s="329"/>
      <c r="N518" s="290"/>
    </row>
    <row r="519" spans="1:14" ht="19.5" customHeight="1">
      <c r="A519" s="282"/>
      <c r="B519" s="283"/>
      <c r="C519" s="283"/>
      <c r="D519" s="283"/>
      <c r="E519" s="283"/>
      <c r="F519" s="283"/>
      <c r="G519" s="284"/>
      <c r="H519" s="284"/>
      <c r="I519" s="283"/>
      <c r="J519" s="283"/>
      <c r="K519" s="283"/>
      <c r="L519" s="328"/>
      <c r="M519" s="329"/>
      <c r="N519" s="290"/>
    </row>
    <row r="520" spans="1:14" ht="19.5" customHeight="1">
      <c r="A520" s="282"/>
      <c r="B520" s="283"/>
      <c r="C520" s="283"/>
      <c r="D520" s="283"/>
      <c r="E520" s="283"/>
      <c r="F520" s="283"/>
      <c r="G520" s="284"/>
      <c r="H520" s="284"/>
      <c r="I520" s="283"/>
      <c r="J520" s="283"/>
      <c r="K520" s="283"/>
      <c r="L520" s="328"/>
      <c r="M520" s="329"/>
      <c r="N520" s="290"/>
    </row>
    <row r="521" spans="1:14" ht="19.5" customHeight="1">
      <c r="A521" s="282"/>
      <c r="B521" s="283"/>
      <c r="C521" s="283"/>
      <c r="D521" s="283"/>
      <c r="E521" s="283"/>
      <c r="F521" s="283"/>
      <c r="G521" s="284"/>
      <c r="H521" s="284"/>
      <c r="I521" s="283"/>
      <c r="J521" s="283"/>
      <c r="K521" s="283"/>
      <c r="L521" s="328"/>
      <c r="M521" s="329"/>
      <c r="N521" s="290"/>
    </row>
    <row r="522" spans="1:14" ht="19.5" customHeight="1">
      <c r="A522" s="282"/>
      <c r="B522" s="283"/>
      <c r="C522" s="283"/>
      <c r="D522" s="283"/>
      <c r="E522" s="283"/>
      <c r="F522" s="283"/>
      <c r="G522" s="284"/>
      <c r="H522" s="284"/>
      <c r="I522" s="283"/>
      <c r="J522" s="283"/>
      <c r="K522" s="283"/>
      <c r="L522" s="328"/>
      <c r="M522" s="329"/>
      <c r="N522" s="290"/>
    </row>
    <row r="523" spans="1:14" ht="19.5" customHeight="1">
      <c r="A523" s="282"/>
      <c r="B523" s="283"/>
      <c r="C523" s="283"/>
      <c r="D523" s="283"/>
      <c r="E523" s="283"/>
      <c r="F523" s="283"/>
      <c r="G523" s="284"/>
      <c r="H523" s="284"/>
      <c r="I523" s="283"/>
      <c r="J523" s="283"/>
      <c r="K523" s="283"/>
      <c r="L523" s="328"/>
      <c r="M523" s="329"/>
      <c r="N523" s="290"/>
    </row>
    <row r="524" spans="1:14" ht="19.5" customHeight="1">
      <c r="A524" s="282"/>
      <c r="B524" s="283"/>
      <c r="C524" s="283"/>
      <c r="D524" s="283"/>
      <c r="E524" s="283"/>
      <c r="F524" s="283"/>
      <c r="G524" s="284"/>
      <c r="H524" s="284"/>
      <c r="I524" s="283"/>
      <c r="J524" s="283"/>
      <c r="K524" s="283"/>
      <c r="L524" s="328"/>
      <c r="M524" s="329"/>
      <c r="N524" s="290"/>
    </row>
    <row r="525" spans="1:14" ht="19.5" customHeight="1">
      <c r="A525" s="282"/>
      <c r="B525" s="283"/>
      <c r="C525" s="283"/>
      <c r="D525" s="283"/>
      <c r="E525" s="283"/>
      <c r="F525" s="283"/>
      <c r="G525" s="284"/>
      <c r="H525" s="284"/>
      <c r="I525" s="283"/>
      <c r="J525" s="283"/>
      <c r="K525" s="283"/>
      <c r="L525" s="328"/>
      <c r="M525" s="329"/>
      <c r="N525" s="290"/>
    </row>
    <row r="526" spans="1:14" ht="19.5" customHeight="1">
      <c r="A526" s="282"/>
      <c r="B526" s="283"/>
      <c r="C526" s="283"/>
      <c r="D526" s="283"/>
      <c r="E526" s="283"/>
      <c r="F526" s="283"/>
      <c r="G526" s="284"/>
      <c r="H526" s="284"/>
      <c r="I526" s="283"/>
      <c r="J526" s="283"/>
      <c r="K526" s="283"/>
      <c r="L526" s="328"/>
      <c r="M526" s="329"/>
      <c r="N526" s="290"/>
    </row>
    <row r="527" spans="1:14" ht="19.5" customHeight="1">
      <c r="A527" s="282"/>
      <c r="B527" s="283"/>
      <c r="C527" s="283"/>
      <c r="D527" s="283"/>
      <c r="E527" s="283"/>
      <c r="F527" s="283"/>
      <c r="G527" s="284"/>
      <c r="H527" s="284"/>
      <c r="I527" s="283"/>
      <c r="J527" s="283"/>
      <c r="K527" s="283"/>
      <c r="L527" s="328"/>
      <c r="M527" s="329"/>
      <c r="N527" s="290"/>
    </row>
    <row r="528" spans="1:14" ht="19.5" customHeight="1">
      <c r="A528" s="282"/>
      <c r="B528" s="283"/>
      <c r="C528" s="283"/>
      <c r="D528" s="283"/>
      <c r="E528" s="283"/>
      <c r="F528" s="283"/>
      <c r="G528" s="284"/>
      <c r="H528" s="284"/>
      <c r="I528" s="283"/>
      <c r="J528" s="283"/>
      <c r="K528" s="283"/>
      <c r="L528" s="328"/>
      <c r="M528" s="329"/>
      <c r="N528" s="290"/>
    </row>
    <row r="529" spans="1:14" ht="19.5" customHeight="1">
      <c r="A529" s="282"/>
      <c r="B529" s="283"/>
      <c r="C529" s="283"/>
      <c r="D529" s="283"/>
      <c r="E529" s="283"/>
      <c r="F529" s="283"/>
      <c r="G529" s="284"/>
      <c r="H529" s="284"/>
      <c r="I529" s="283"/>
      <c r="J529" s="283"/>
      <c r="K529" s="283"/>
      <c r="L529" s="328"/>
      <c r="M529" s="329"/>
      <c r="N529" s="290"/>
    </row>
    <row r="530" spans="1:14" ht="19.5" customHeight="1">
      <c r="A530" s="282"/>
      <c r="B530" s="283"/>
      <c r="C530" s="283"/>
      <c r="D530" s="283"/>
      <c r="E530" s="283"/>
      <c r="F530" s="283"/>
      <c r="G530" s="284"/>
      <c r="H530" s="284"/>
      <c r="I530" s="283"/>
      <c r="J530" s="283"/>
      <c r="K530" s="283"/>
      <c r="L530" s="328"/>
      <c r="M530" s="329"/>
      <c r="N530" s="290"/>
    </row>
    <row r="531" spans="1:14" ht="19.5" customHeight="1">
      <c r="A531" s="282"/>
      <c r="B531" s="283"/>
      <c r="C531" s="283"/>
      <c r="D531" s="283"/>
      <c r="E531" s="283"/>
      <c r="F531" s="283"/>
      <c r="G531" s="284"/>
      <c r="H531" s="284"/>
      <c r="I531" s="283"/>
      <c r="J531" s="283"/>
      <c r="K531" s="283"/>
      <c r="L531" s="328"/>
      <c r="M531" s="329"/>
      <c r="N531" s="290"/>
    </row>
    <row r="532" spans="1:14" ht="19.5" customHeight="1">
      <c r="A532" s="282"/>
      <c r="B532" s="283"/>
      <c r="C532" s="283"/>
      <c r="D532" s="283"/>
      <c r="E532" s="283"/>
      <c r="F532" s="283"/>
      <c r="G532" s="284"/>
      <c r="H532" s="284"/>
      <c r="I532" s="283"/>
      <c r="J532" s="283"/>
      <c r="K532" s="283"/>
      <c r="L532" s="328"/>
      <c r="M532" s="329"/>
      <c r="N532" s="290"/>
    </row>
    <row r="533" spans="1:14" ht="19.5" customHeight="1">
      <c r="A533" s="282"/>
      <c r="B533" s="283"/>
      <c r="C533" s="283"/>
      <c r="D533" s="283"/>
      <c r="E533" s="283"/>
      <c r="F533" s="283"/>
      <c r="G533" s="284"/>
      <c r="H533" s="284"/>
      <c r="I533" s="283"/>
      <c r="J533" s="283"/>
      <c r="K533" s="283"/>
      <c r="L533" s="328"/>
      <c r="M533" s="329"/>
      <c r="N533" s="290"/>
    </row>
    <row r="534" spans="1:14" ht="19.5" customHeight="1">
      <c r="A534" s="282"/>
      <c r="B534" s="283"/>
      <c r="C534" s="283"/>
      <c r="D534" s="283"/>
      <c r="E534" s="283"/>
      <c r="F534" s="283"/>
      <c r="G534" s="284"/>
      <c r="H534" s="284"/>
      <c r="I534" s="283"/>
      <c r="J534" s="283"/>
      <c r="K534" s="283"/>
      <c r="L534" s="328"/>
      <c r="M534" s="329"/>
      <c r="N534" s="290"/>
    </row>
    <row r="535" spans="1:14" ht="19.5" customHeight="1">
      <c r="A535" s="282"/>
      <c r="B535" s="283"/>
      <c r="C535" s="283"/>
      <c r="D535" s="283"/>
      <c r="E535" s="283"/>
      <c r="F535" s="283"/>
      <c r="G535" s="284"/>
      <c r="H535" s="284"/>
      <c r="I535" s="283"/>
      <c r="J535" s="283"/>
      <c r="K535" s="283"/>
      <c r="L535" s="328"/>
      <c r="M535" s="329"/>
      <c r="N535" s="290"/>
    </row>
    <row r="536" spans="1:14" ht="19.5" customHeight="1">
      <c r="A536" s="282"/>
      <c r="B536" s="283"/>
      <c r="C536" s="283"/>
      <c r="D536" s="283"/>
      <c r="E536" s="283"/>
      <c r="F536" s="283"/>
      <c r="G536" s="284"/>
      <c r="H536" s="284"/>
      <c r="I536" s="283"/>
      <c r="J536" s="283"/>
      <c r="K536" s="283"/>
      <c r="L536" s="328"/>
      <c r="M536" s="329"/>
      <c r="N536" s="290"/>
    </row>
    <row r="537" spans="1:14" ht="19.5" customHeight="1">
      <c r="A537" s="282"/>
      <c r="B537" s="283"/>
      <c r="C537" s="283"/>
      <c r="D537" s="283"/>
      <c r="E537" s="283"/>
      <c r="F537" s="283"/>
      <c r="G537" s="284"/>
      <c r="H537" s="284"/>
      <c r="I537" s="283"/>
      <c r="J537" s="283"/>
      <c r="K537" s="283"/>
      <c r="L537" s="328"/>
      <c r="M537" s="329"/>
      <c r="N537" s="290"/>
    </row>
    <row r="538" spans="1:14" ht="19.5" customHeight="1">
      <c r="A538" s="282"/>
      <c r="B538" s="283"/>
      <c r="C538" s="283"/>
      <c r="D538" s="283"/>
      <c r="E538" s="283"/>
      <c r="F538" s="283"/>
      <c r="G538" s="284"/>
      <c r="H538" s="284"/>
      <c r="I538" s="283"/>
      <c r="J538" s="283"/>
      <c r="K538" s="283"/>
      <c r="L538" s="328"/>
      <c r="M538" s="329"/>
      <c r="N538" s="290"/>
    </row>
    <row r="539" spans="1:14" ht="19.5" customHeight="1">
      <c r="A539" s="282"/>
      <c r="B539" s="283"/>
      <c r="C539" s="283"/>
      <c r="D539" s="283"/>
      <c r="E539" s="283"/>
      <c r="F539" s="283"/>
      <c r="G539" s="284"/>
      <c r="H539" s="284"/>
      <c r="I539" s="283"/>
      <c r="J539" s="283"/>
      <c r="K539" s="283"/>
      <c r="L539" s="328"/>
      <c r="M539" s="329"/>
      <c r="N539" s="290"/>
    </row>
    <row r="540" spans="1:14" ht="19.5" customHeight="1">
      <c r="A540" s="282"/>
      <c r="B540" s="283"/>
      <c r="C540" s="283"/>
      <c r="D540" s="283"/>
      <c r="E540" s="283"/>
      <c r="F540" s="283"/>
      <c r="G540" s="284"/>
      <c r="H540" s="284"/>
      <c r="I540" s="283"/>
      <c r="J540" s="283"/>
      <c r="K540" s="283"/>
      <c r="L540" s="328"/>
      <c r="M540" s="329"/>
      <c r="N540" s="290"/>
    </row>
    <row r="541" spans="1:14" ht="19.5" customHeight="1">
      <c r="A541" s="282"/>
      <c r="B541" s="283"/>
      <c r="C541" s="283"/>
      <c r="D541" s="283"/>
      <c r="E541" s="283"/>
      <c r="F541" s="283"/>
      <c r="G541" s="284"/>
      <c r="H541" s="284"/>
      <c r="I541" s="283"/>
      <c r="J541" s="283"/>
      <c r="K541" s="283"/>
      <c r="L541" s="328"/>
      <c r="M541" s="329"/>
      <c r="N541" s="290"/>
    </row>
    <row r="542" spans="1:14" ht="19.5" customHeight="1">
      <c r="A542" s="282"/>
      <c r="B542" s="283"/>
      <c r="C542" s="283"/>
      <c r="D542" s="283"/>
      <c r="E542" s="283"/>
      <c r="F542" s="283"/>
      <c r="G542" s="284"/>
      <c r="H542" s="284"/>
      <c r="I542" s="283"/>
      <c r="J542" s="283"/>
      <c r="K542" s="283"/>
      <c r="L542" s="328"/>
      <c r="M542" s="329"/>
      <c r="N542" s="290"/>
    </row>
    <row r="543" spans="1:14" ht="19.5" customHeight="1">
      <c r="A543" s="282"/>
      <c r="B543" s="283"/>
      <c r="C543" s="283"/>
      <c r="D543" s="283"/>
      <c r="E543" s="283"/>
      <c r="F543" s="283"/>
      <c r="G543" s="284"/>
      <c r="H543" s="284"/>
      <c r="I543" s="283"/>
      <c r="J543" s="283"/>
      <c r="K543" s="283"/>
      <c r="L543" s="328"/>
      <c r="M543" s="329"/>
      <c r="N543" s="290"/>
    </row>
    <row r="544" spans="1:14" ht="19.5" customHeight="1">
      <c r="A544" s="282"/>
      <c r="B544" s="283"/>
      <c r="C544" s="283"/>
      <c r="D544" s="283"/>
      <c r="E544" s="283"/>
      <c r="F544" s="283"/>
      <c r="G544" s="284"/>
      <c r="H544" s="284"/>
      <c r="I544" s="283"/>
      <c r="J544" s="283"/>
      <c r="K544" s="283"/>
      <c r="L544" s="328"/>
      <c r="M544" s="329"/>
      <c r="N544" s="290"/>
    </row>
    <row r="545" spans="1:14" ht="19.5" customHeight="1">
      <c r="A545" s="282"/>
      <c r="B545" s="283"/>
      <c r="C545" s="283"/>
      <c r="D545" s="283"/>
      <c r="E545" s="283"/>
      <c r="F545" s="283"/>
      <c r="G545" s="284"/>
      <c r="H545" s="284"/>
      <c r="I545" s="283"/>
      <c r="J545" s="283"/>
      <c r="K545" s="283"/>
      <c r="L545" s="328"/>
      <c r="M545" s="329"/>
      <c r="N545" s="290"/>
    </row>
    <row r="546" spans="1:14" ht="19.5" customHeight="1">
      <c r="A546" s="282"/>
      <c r="B546" s="283"/>
      <c r="C546" s="283"/>
      <c r="D546" s="283"/>
      <c r="E546" s="283"/>
      <c r="F546" s="283"/>
      <c r="G546" s="284"/>
      <c r="H546" s="284"/>
      <c r="I546" s="283"/>
      <c r="J546" s="283"/>
      <c r="K546" s="283"/>
      <c r="L546" s="328"/>
      <c r="M546" s="329"/>
      <c r="N546" s="290"/>
    </row>
    <row r="547" spans="1:14" ht="19.5" customHeight="1">
      <c r="A547" s="282"/>
      <c r="B547" s="283"/>
      <c r="C547" s="283"/>
      <c r="D547" s="283"/>
      <c r="E547" s="283"/>
      <c r="F547" s="283"/>
      <c r="G547" s="284"/>
      <c r="H547" s="284"/>
      <c r="I547" s="283"/>
      <c r="J547" s="283"/>
      <c r="K547" s="283"/>
      <c r="L547" s="328"/>
      <c r="M547" s="329"/>
      <c r="N547" s="290"/>
    </row>
    <row r="548" spans="1:14" ht="19.5" customHeight="1">
      <c r="A548" s="282"/>
      <c r="B548" s="283"/>
      <c r="C548" s="283"/>
      <c r="D548" s="283"/>
      <c r="E548" s="283"/>
      <c r="F548" s="283"/>
      <c r="G548" s="284"/>
      <c r="H548" s="284"/>
      <c r="I548" s="283"/>
      <c r="J548" s="283"/>
      <c r="K548" s="283"/>
      <c r="L548" s="328"/>
      <c r="M548" s="329"/>
      <c r="N548" s="290"/>
    </row>
    <row r="549" spans="1:14" ht="19.5" customHeight="1">
      <c r="A549" s="282"/>
      <c r="B549" s="283"/>
      <c r="C549" s="283"/>
      <c r="D549" s="283"/>
      <c r="E549" s="283"/>
      <c r="F549" s="283"/>
      <c r="G549" s="284"/>
      <c r="H549" s="284"/>
      <c r="I549" s="283"/>
      <c r="J549" s="283"/>
      <c r="K549" s="283"/>
      <c r="L549" s="328"/>
      <c r="M549" s="329"/>
      <c r="N549" s="290"/>
    </row>
    <row r="550" spans="1:14" ht="19.5" customHeight="1">
      <c r="A550" s="282"/>
      <c r="B550" s="283"/>
      <c r="C550" s="283"/>
      <c r="D550" s="283"/>
      <c r="E550" s="283"/>
      <c r="F550" s="283"/>
      <c r="G550" s="284"/>
      <c r="H550" s="284"/>
      <c r="I550" s="283"/>
      <c r="J550" s="283"/>
      <c r="K550" s="283"/>
      <c r="L550" s="328"/>
      <c r="M550" s="329"/>
      <c r="N550" s="290"/>
    </row>
    <row r="551" spans="1:14" ht="19.5" customHeight="1">
      <c r="A551" s="282"/>
      <c r="B551" s="283"/>
      <c r="C551" s="283"/>
      <c r="D551" s="283"/>
      <c r="E551" s="283"/>
      <c r="F551" s="283"/>
      <c r="G551" s="284"/>
      <c r="H551" s="284"/>
      <c r="I551" s="283"/>
      <c r="J551" s="283"/>
      <c r="K551" s="283"/>
      <c r="L551" s="328"/>
      <c r="M551" s="329"/>
      <c r="N551" s="290"/>
    </row>
    <row r="552" spans="1:14" ht="19.5" customHeight="1">
      <c r="A552" s="282"/>
      <c r="B552" s="283"/>
      <c r="C552" s="283"/>
      <c r="D552" s="283"/>
      <c r="E552" s="283"/>
      <c r="F552" s="283"/>
      <c r="G552" s="284"/>
      <c r="H552" s="284"/>
      <c r="I552" s="283"/>
      <c r="J552" s="283"/>
      <c r="K552" s="283"/>
      <c r="L552" s="328"/>
      <c r="M552" s="329"/>
      <c r="N552" s="290"/>
    </row>
    <row r="553" spans="1:14" ht="19.5" customHeight="1">
      <c r="A553" s="282"/>
      <c r="B553" s="283"/>
      <c r="C553" s="283"/>
      <c r="D553" s="283"/>
      <c r="E553" s="283"/>
      <c r="F553" s="283"/>
      <c r="G553" s="284"/>
      <c r="H553" s="284"/>
      <c r="I553" s="283"/>
      <c r="J553" s="283"/>
      <c r="K553" s="283"/>
      <c r="L553" s="328"/>
      <c r="M553" s="329"/>
      <c r="N553" s="290"/>
    </row>
    <row r="554" spans="1:14" ht="19.5" customHeight="1">
      <c r="A554" s="282"/>
      <c r="B554" s="283"/>
      <c r="C554" s="283"/>
      <c r="D554" s="283"/>
      <c r="E554" s="283"/>
      <c r="F554" s="283"/>
      <c r="G554" s="284"/>
      <c r="H554" s="284"/>
      <c r="I554" s="283"/>
      <c r="J554" s="283"/>
      <c r="K554" s="283"/>
      <c r="L554" s="328"/>
      <c r="M554" s="329"/>
      <c r="N554" s="290"/>
    </row>
    <row r="555" spans="1:14" ht="19.5" customHeight="1">
      <c r="A555" s="282"/>
      <c r="B555" s="283"/>
      <c r="C555" s="283"/>
      <c r="D555" s="283"/>
      <c r="E555" s="283"/>
      <c r="F555" s="283"/>
      <c r="G555" s="284"/>
      <c r="H555" s="284"/>
      <c r="I555" s="283"/>
      <c r="J555" s="283"/>
      <c r="K555" s="283"/>
      <c r="L555" s="328"/>
      <c r="M555" s="329"/>
      <c r="N555" s="290"/>
    </row>
    <row r="556" spans="1:14" ht="19.5" customHeight="1">
      <c r="A556" s="282"/>
      <c r="B556" s="283"/>
      <c r="C556" s="283"/>
      <c r="D556" s="283"/>
      <c r="E556" s="283"/>
      <c r="F556" s="283"/>
      <c r="G556" s="284"/>
      <c r="H556" s="284"/>
      <c r="I556" s="283"/>
      <c r="J556" s="283"/>
      <c r="K556" s="283"/>
      <c r="L556" s="328"/>
      <c r="M556" s="329"/>
      <c r="N556" s="290"/>
    </row>
    <row r="557" spans="1:14" ht="19.5" customHeight="1">
      <c r="A557" s="282"/>
      <c r="B557" s="283"/>
      <c r="C557" s="283"/>
      <c r="D557" s="283"/>
      <c r="E557" s="283"/>
      <c r="F557" s="283"/>
      <c r="G557" s="284"/>
      <c r="H557" s="284"/>
      <c r="I557" s="283"/>
      <c r="J557" s="283"/>
      <c r="K557" s="283"/>
      <c r="L557" s="328"/>
      <c r="M557" s="329"/>
      <c r="N557" s="290"/>
    </row>
    <row r="558" spans="1:14" ht="19.5" customHeight="1">
      <c r="A558" s="282"/>
      <c r="B558" s="283"/>
      <c r="C558" s="283"/>
      <c r="D558" s="283"/>
      <c r="E558" s="283"/>
      <c r="F558" s="283"/>
      <c r="G558" s="284"/>
      <c r="H558" s="284"/>
      <c r="I558" s="283"/>
      <c r="J558" s="283"/>
      <c r="K558" s="283"/>
      <c r="L558" s="328"/>
      <c r="M558" s="329"/>
      <c r="N558" s="290"/>
    </row>
    <row r="559" spans="1:14" ht="19.5" customHeight="1">
      <c r="A559" s="282"/>
      <c r="B559" s="283"/>
      <c r="C559" s="283"/>
      <c r="D559" s="283"/>
      <c r="E559" s="283"/>
      <c r="F559" s="283"/>
      <c r="G559" s="284"/>
      <c r="H559" s="284"/>
      <c r="I559" s="283"/>
      <c r="J559" s="283"/>
      <c r="K559" s="283"/>
      <c r="L559" s="328"/>
      <c r="M559" s="329"/>
      <c r="N559" s="290"/>
    </row>
    <row r="560" spans="1:14" ht="19.5" customHeight="1">
      <c r="A560" s="282"/>
      <c r="B560" s="283"/>
      <c r="C560" s="283"/>
      <c r="D560" s="283"/>
      <c r="E560" s="283"/>
      <c r="F560" s="283"/>
      <c r="G560" s="284"/>
      <c r="H560" s="284"/>
      <c r="I560" s="283"/>
      <c r="J560" s="283"/>
      <c r="K560" s="283"/>
      <c r="L560" s="328"/>
      <c r="M560" s="329"/>
      <c r="N560" s="290"/>
    </row>
    <row r="561" spans="1:14" ht="19.5" customHeight="1">
      <c r="A561" s="282"/>
      <c r="B561" s="283"/>
      <c r="C561" s="283"/>
      <c r="D561" s="283"/>
      <c r="E561" s="283"/>
      <c r="F561" s="283"/>
      <c r="G561" s="284"/>
      <c r="H561" s="284"/>
      <c r="I561" s="283"/>
      <c r="J561" s="283"/>
      <c r="K561" s="283"/>
      <c r="L561" s="328"/>
      <c r="M561" s="329"/>
      <c r="N561" s="290"/>
    </row>
    <row r="562" spans="1:14" ht="19.5" customHeight="1">
      <c r="A562" s="282"/>
      <c r="B562" s="283"/>
      <c r="C562" s="283"/>
      <c r="D562" s="283"/>
      <c r="E562" s="283"/>
      <c r="F562" s="283"/>
      <c r="G562" s="284"/>
      <c r="H562" s="284"/>
      <c r="I562" s="283"/>
      <c r="J562" s="283"/>
      <c r="K562" s="283"/>
      <c r="L562" s="328"/>
      <c r="M562" s="329"/>
      <c r="N562" s="290"/>
    </row>
    <row r="563" spans="1:14" ht="19.5" customHeight="1">
      <c r="A563" s="282"/>
      <c r="B563" s="283"/>
      <c r="C563" s="283"/>
      <c r="D563" s="283"/>
      <c r="E563" s="283"/>
      <c r="F563" s="283"/>
      <c r="G563" s="284"/>
      <c r="H563" s="284"/>
      <c r="I563" s="283"/>
      <c r="J563" s="283"/>
      <c r="K563" s="283"/>
      <c r="L563" s="328"/>
      <c r="M563" s="329"/>
      <c r="N563" s="290"/>
    </row>
    <row r="564" spans="1:14" ht="19.5" customHeight="1">
      <c r="A564" s="282"/>
      <c r="B564" s="283"/>
      <c r="C564" s="283"/>
      <c r="D564" s="283"/>
      <c r="E564" s="283"/>
      <c r="F564" s="283"/>
      <c r="G564" s="284"/>
      <c r="H564" s="284"/>
      <c r="I564" s="283"/>
      <c r="J564" s="283"/>
      <c r="K564" s="283"/>
      <c r="L564" s="328"/>
      <c r="M564" s="329"/>
      <c r="N564" s="290"/>
    </row>
    <row r="565" spans="1:14" ht="19.5" customHeight="1">
      <c r="A565" s="282"/>
      <c r="B565" s="283"/>
      <c r="C565" s="283"/>
      <c r="D565" s="283"/>
      <c r="E565" s="283"/>
      <c r="F565" s="283"/>
      <c r="G565" s="284"/>
      <c r="H565" s="284"/>
      <c r="I565" s="283"/>
      <c r="J565" s="283"/>
      <c r="K565" s="283"/>
      <c r="L565" s="328"/>
      <c r="M565" s="329"/>
      <c r="N565" s="290"/>
    </row>
    <row r="566" spans="1:14" ht="19.5" customHeight="1">
      <c r="A566" s="282"/>
      <c r="B566" s="283"/>
      <c r="C566" s="283"/>
      <c r="D566" s="283"/>
      <c r="E566" s="283"/>
      <c r="F566" s="283"/>
      <c r="G566" s="284"/>
      <c r="H566" s="284"/>
      <c r="I566" s="283"/>
      <c r="J566" s="283"/>
      <c r="K566" s="283"/>
      <c r="L566" s="328"/>
      <c r="M566" s="329"/>
      <c r="N566" s="290"/>
    </row>
    <row r="567" spans="1:14" ht="19.5" customHeight="1">
      <c r="A567" s="282"/>
      <c r="B567" s="283"/>
      <c r="C567" s="283"/>
      <c r="D567" s="283"/>
      <c r="E567" s="283"/>
      <c r="F567" s="283"/>
      <c r="G567" s="284"/>
      <c r="H567" s="284"/>
      <c r="I567" s="283"/>
      <c r="J567" s="283"/>
      <c r="K567" s="283"/>
      <c r="L567" s="328"/>
      <c r="M567" s="329"/>
      <c r="N567" s="290"/>
    </row>
    <row r="568" spans="1:14" ht="19.5" customHeight="1">
      <c r="A568" s="282"/>
      <c r="B568" s="283"/>
      <c r="C568" s="283"/>
      <c r="D568" s="283"/>
      <c r="E568" s="283"/>
      <c r="F568" s="283"/>
      <c r="G568" s="284"/>
      <c r="H568" s="284"/>
      <c r="I568" s="283"/>
      <c r="J568" s="283"/>
      <c r="K568" s="283"/>
      <c r="L568" s="328"/>
      <c r="M568" s="329"/>
      <c r="N568" s="290"/>
    </row>
    <row r="569" spans="1:14" ht="19.5" customHeight="1">
      <c r="A569" s="282"/>
      <c r="B569" s="283"/>
      <c r="C569" s="283"/>
      <c r="D569" s="283"/>
      <c r="E569" s="283"/>
      <c r="F569" s="283"/>
      <c r="G569" s="284"/>
      <c r="H569" s="284"/>
      <c r="I569" s="283"/>
      <c r="J569" s="283"/>
      <c r="K569" s="283"/>
      <c r="L569" s="328"/>
      <c r="M569" s="329"/>
      <c r="N569" s="290"/>
    </row>
    <row r="570" spans="1:14" ht="19.5" customHeight="1">
      <c r="A570" s="282"/>
      <c r="B570" s="283"/>
      <c r="C570" s="283"/>
      <c r="D570" s="283"/>
      <c r="E570" s="283"/>
      <c r="F570" s="283"/>
      <c r="G570" s="284"/>
      <c r="H570" s="284"/>
      <c r="I570" s="283"/>
      <c r="J570" s="283"/>
      <c r="K570" s="283"/>
      <c r="L570" s="328"/>
      <c r="M570" s="329"/>
      <c r="N570" s="290"/>
    </row>
    <row r="571" spans="1:14" ht="19.5" customHeight="1">
      <c r="A571" s="282"/>
      <c r="B571" s="283"/>
      <c r="C571" s="283"/>
      <c r="D571" s="283"/>
      <c r="E571" s="283"/>
      <c r="F571" s="283"/>
      <c r="G571" s="284"/>
      <c r="H571" s="284"/>
      <c r="I571" s="283"/>
      <c r="J571" s="283"/>
      <c r="K571" s="283"/>
      <c r="L571" s="328"/>
      <c r="M571" s="329"/>
      <c r="N571" s="290"/>
    </row>
    <row r="572" spans="1:14" ht="19.5" customHeight="1">
      <c r="A572" s="282"/>
      <c r="B572" s="283"/>
      <c r="C572" s="283"/>
      <c r="D572" s="283"/>
      <c r="E572" s="283"/>
      <c r="F572" s="283"/>
      <c r="G572" s="284"/>
      <c r="H572" s="284"/>
      <c r="I572" s="283"/>
      <c r="J572" s="283"/>
      <c r="K572" s="283"/>
      <c r="L572" s="328"/>
      <c r="M572" s="329"/>
      <c r="N572" s="290"/>
    </row>
    <row r="573" spans="1:14" ht="19.5" customHeight="1">
      <c r="A573" s="282"/>
      <c r="B573" s="283"/>
      <c r="C573" s="283"/>
      <c r="D573" s="283"/>
      <c r="E573" s="283"/>
      <c r="F573" s="283"/>
      <c r="G573" s="284"/>
      <c r="H573" s="284"/>
      <c r="I573" s="283"/>
      <c r="J573" s="283"/>
      <c r="K573" s="283"/>
      <c r="L573" s="328"/>
      <c r="M573" s="329"/>
      <c r="N573" s="290"/>
    </row>
    <row r="574" spans="1:14" ht="19.5" customHeight="1">
      <c r="A574" s="282"/>
      <c r="B574" s="283"/>
      <c r="C574" s="283"/>
      <c r="D574" s="283"/>
      <c r="E574" s="283"/>
      <c r="F574" s="283"/>
      <c r="G574" s="284"/>
      <c r="H574" s="284"/>
      <c r="I574" s="283"/>
      <c r="J574" s="283"/>
      <c r="K574" s="283"/>
      <c r="L574" s="328"/>
      <c r="M574" s="329"/>
      <c r="N574" s="290"/>
    </row>
    <row r="575" spans="1:14" ht="19.5" customHeight="1">
      <c r="A575" s="282"/>
      <c r="B575" s="283"/>
      <c r="C575" s="283"/>
      <c r="D575" s="283"/>
      <c r="E575" s="283"/>
      <c r="F575" s="283"/>
      <c r="G575" s="284"/>
      <c r="H575" s="284"/>
      <c r="I575" s="283"/>
      <c r="J575" s="283"/>
      <c r="K575" s="283"/>
      <c r="L575" s="328"/>
      <c r="M575" s="329"/>
      <c r="N575" s="290"/>
    </row>
    <row r="576" spans="1:14" ht="19.5" customHeight="1">
      <c r="A576" s="282"/>
      <c r="B576" s="283"/>
      <c r="C576" s="283"/>
      <c r="D576" s="283"/>
      <c r="E576" s="283"/>
      <c r="F576" s="283"/>
      <c r="G576" s="284"/>
      <c r="H576" s="284"/>
      <c r="I576" s="283"/>
      <c r="J576" s="283"/>
      <c r="K576" s="283"/>
      <c r="L576" s="328"/>
      <c r="M576" s="329"/>
      <c r="N576" s="290"/>
    </row>
    <row r="577" spans="1:14" ht="19.5" customHeight="1">
      <c r="A577" s="282"/>
      <c r="B577" s="283"/>
      <c r="C577" s="283"/>
      <c r="D577" s="283"/>
      <c r="E577" s="283"/>
      <c r="F577" s="283"/>
      <c r="G577" s="284"/>
      <c r="H577" s="284"/>
      <c r="I577" s="283"/>
      <c r="J577" s="283"/>
      <c r="K577" s="283"/>
      <c r="L577" s="328"/>
      <c r="M577" s="329"/>
      <c r="N577" s="290"/>
    </row>
    <row r="578" spans="1:14" ht="19.5" customHeight="1">
      <c r="A578" s="282"/>
      <c r="B578" s="283"/>
      <c r="C578" s="283"/>
      <c r="D578" s="283"/>
      <c r="E578" s="283"/>
      <c r="F578" s="283"/>
      <c r="G578" s="284"/>
      <c r="H578" s="284"/>
      <c r="I578" s="283"/>
      <c r="J578" s="283"/>
      <c r="K578" s="283"/>
      <c r="L578" s="328"/>
      <c r="M578" s="329"/>
      <c r="N578" s="290"/>
    </row>
    <row r="579" spans="1:14" ht="19.5" customHeight="1">
      <c r="A579" s="282"/>
      <c r="B579" s="283"/>
      <c r="C579" s="283"/>
      <c r="D579" s="283"/>
      <c r="E579" s="283"/>
      <c r="F579" s="283"/>
      <c r="G579" s="284"/>
      <c r="H579" s="284"/>
      <c r="I579" s="283"/>
      <c r="J579" s="283"/>
      <c r="K579" s="283"/>
      <c r="L579" s="328"/>
      <c r="M579" s="329"/>
      <c r="N579" s="290"/>
    </row>
    <row r="580" spans="1:14" ht="19.5" customHeight="1">
      <c r="A580" s="282"/>
      <c r="B580" s="283"/>
      <c r="C580" s="283"/>
      <c r="D580" s="283"/>
      <c r="E580" s="283"/>
      <c r="F580" s="283"/>
      <c r="G580" s="284"/>
      <c r="H580" s="284"/>
      <c r="I580" s="283"/>
      <c r="J580" s="283"/>
      <c r="K580" s="283"/>
      <c r="L580" s="328"/>
      <c r="M580" s="329"/>
      <c r="N580" s="290"/>
    </row>
    <row r="581" spans="1:14" ht="19.5" customHeight="1">
      <c r="A581" s="282"/>
      <c r="B581" s="283"/>
      <c r="C581" s="283"/>
      <c r="D581" s="283"/>
      <c r="E581" s="283"/>
      <c r="F581" s="283"/>
      <c r="G581" s="284"/>
      <c r="H581" s="284"/>
      <c r="I581" s="283"/>
      <c r="J581" s="283"/>
      <c r="K581" s="283"/>
      <c r="L581" s="328"/>
      <c r="M581" s="329"/>
      <c r="N581" s="290"/>
    </row>
    <row r="582" spans="1:14" ht="19.5" customHeight="1">
      <c r="A582" s="282"/>
      <c r="B582" s="283"/>
      <c r="C582" s="283"/>
      <c r="D582" s="283"/>
      <c r="E582" s="283"/>
      <c r="F582" s="283"/>
      <c r="G582" s="284"/>
      <c r="H582" s="284"/>
      <c r="I582" s="283"/>
      <c r="J582" s="283"/>
      <c r="K582" s="283"/>
      <c r="L582" s="328"/>
      <c r="M582" s="329"/>
      <c r="N582" s="290"/>
    </row>
    <row r="583" spans="1:14" ht="19.5" customHeight="1">
      <c r="A583" s="282"/>
      <c r="B583" s="283"/>
      <c r="C583" s="283"/>
      <c r="D583" s="283"/>
      <c r="E583" s="283"/>
      <c r="F583" s="283"/>
      <c r="G583" s="284"/>
      <c r="H583" s="284"/>
      <c r="I583" s="283"/>
      <c r="J583" s="283"/>
      <c r="K583" s="283"/>
      <c r="L583" s="328"/>
      <c r="M583" s="329"/>
      <c r="N583" s="290"/>
    </row>
    <row r="584" spans="1:14" ht="19.5" customHeight="1">
      <c r="A584" s="282"/>
      <c r="B584" s="283"/>
      <c r="C584" s="283"/>
      <c r="D584" s="283"/>
      <c r="E584" s="283"/>
      <c r="F584" s="283"/>
      <c r="G584" s="284"/>
      <c r="H584" s="284"/>
      <c r="I584" s="283"/>
      <c r="J584" s="283"/>
      <c r="K584" s="283"/>
      <c r="L584" s="328"/>
      <c r="M584" s="329"/>
      <c r="N584" s="290"/>
    </row>
    <row r="585" spans="1:14" ht="19.5" customHeight="1">
      <c r="A585" s="282"/>
      <c r="B585" s="283"/>
      <c r="C585" s="283"/>
      <c r="D585" s="283"/>
      <c r="E585" s="283"/>
      <c r="F585" s="283"/>
      <c r="G585" s="284"/>
      <c r="H585" s="284"/>
      <c r="I585" s="283"/>
      <c r="J585" s="283"/>
      <c r="K585" s="283"/>
      <c r="L585" s="328"/>
      <c r="M585" s="329"/>
      <c r="N585" s="290"/>
    </row>
  </sheetData>
  <mergeCells count="403">
    <mergeCell ref="L92:L93"/>
    <mergeCell ref="M92:M93"/>
    <mergeCell ref="C160:J160"/>
    <mergeCell ref="D161:F161"/>
    <mergeCell ref="D162:F162"/>
    <mergeCell ref="D163:F163"/>
    <mergeCell ref="G163:H163"/>
    <mergeCell ref="D314:F314"/>
    <mergeCell ref="D318:F318"/>
    <mergeCell ref="G318:H318"/>
    <mergeCell ref="C118:K118"/>
    <mergeCell ref="D119:F119"/>
    <mergeCell ref="C120:J120"/>
    <mergeCell ref="C121:K121"/>
    <mergeCell ref="D122:F122"/>
    <mergeCell ref="C123:J123"/>
    <mergeCell ref="C124:F124"/>
    <mergeCell ref="C125:J125"/>
    <mergeCell ref="D126:F126"/>
    <mergeCell ref="D297:F297"/>
    <mergeCell ref="G297:H297"/>
    <mergeCell ref="C298:M298"/>
    <mergeCell ref="D300:F300"/>
    <mergeCell ref="D268:F268"/>
    <mergeCell ref="D320:F320"/>
    <mergeCell ref="D321:F321"/>
    <mergeCell ref="D304:F304"/>
    <mergeCell ref="D170:F170"/>
    <mergeCell ref="D167:F167"/>
    <mergeCell ref="D140:F140"/>
    <mergeCell ref="C319:K319"/>
    <mergeCell ref="C326:K326"/>
    <mergeCell ref="D327:F327"/>
    <mergeCell ref="D306:F306"/>
    <mergeCell ref="D308:F308"/>
    <mergeCell ref="D310:F310"/>
    <mergeCell ref="D312:F312"/>
    <mergeCell ref="G312:H312"/>
    <mergeCell ref="C313:K313"/>
    <mergeCell ref="D301:F301"/>
    <mergeCell ref="D302:F302"/>
    <mergeCell ref="G302:H302"/>
    <mergeCell ref="C303:M303"/>
    <mergeCell ref="D285:F285"/>
    <mergeCell ref="D286:F286"/>
    <mergeCell ref="D289:F289"/>
    <mergeCell ref="G289:H289"/>
    <mergeCell ref="C290:M290"/>
    <mergeCell ref="D359:F359"/>
    <mergeCell ref="D355:F355"/>
    <mergeCell ref="D357:F357"/>
    <mergeCell ref="D353:F353"/>
    <mergeCell ref="C350:M350"/>
    <mergeCell ref="D351:F351"/>
    <mergeCell ref="C343:F343"/>
    <mergeCell ref="C344:M344"/>
    <mergeCell ref="D345:F345"/>
    <mergeCell ref="C346:M346"/>
    <mergeCell ref="D347:F347"/>
    <mergeCell ref="C348:M348"/>
    <mergeCell ref="D349:F349"/>
    <mergeCell ref="D399:F399"/>
    <mergeCell ref="D400:F400"/>
    <mergeCell ref="D401:F401"/>
    <mergeCell ref="D402:F402"/>
    <mergeCell ref="C403:J403"/>
    <mergeCell ref="G30:G34"/>
    <mergeCell ref="G37:G42"/>
    <mergeCell ref="G45:G49"/>
    <mergeCell ref="G52:G56"/>
    <mergeCell ref="G60:G64"/>
    <mergeCell ref="G68:G70"/>
    <mergeCell ref="G73:G78"/>
    <mergeCell ref="G81:G84"/>
    <mergeCell ref="G96:G99"/>
    <mergeCell ref="D390:F390"/>
    <mergeCell ref="D391:F391"/>
    <mergeCell ref="C392:J392"/>
    <mergeCell ref="D393:F393"/>
    <mergeCell ref="D394:F394"/>
    <mergeCell ref="C395:J395"/>
    <mergeCell ref="D396:F396"/>
    <mergeCell ref="D397:F397"/>
    <mergeCell ref="D398:F398"/>
    <mergeCell ref="D372:F372"/>
    <mergeCell ref="D373:F373"/>
    <mergeCell ref="D374:F374"/>
    <mergeCell ref="D375:F375"/>
    <mergeCell ref="D376:F376"/>
    <mergeCell ref="D377:F377"/>
    <mergeCell ref="D378:F378"/>
    <mergeCell ref="D388:F388"/>
    <mergeCell ref="C389:J389"/>
    <mergeCell ref="D380:G380"/>
    <mergeCell ref="D381:G381"/>
    <mergeCell ref="D382:G382"/>
    <mergeCell ref="D383:G383"/>
    <mergeCell ref="D384:G384"/>
    <mergeCell ref="D385:G385"/>
    <mergeCell ref="D386:G386"/>
    <mergeCell ref="D387:G387"/>
    <mergeCell ref="D379:G379"/>
    <mergeCell ref="C364:J364"/>
    <mergeCell ref="C365:F365"/>
    <mergeCell ref="C366:J366"/>
    <mergeCell ref="D367:F367"/>
    <mergeCell ref="D368:F368"/>
    <mergeCell ref="C369:J369"/>
    <mergeCell ref="D370:F370"/>
    <mergeCell ref="C371:J371"/>
    <mergeCell ref="D361:F361"/>
    <mergeCell ref="D363:F363"/>
    <mergeCell ref="G341:H341"/>
    <mergeCell ref="C342:J342"/>
    <mergeCell ref="D322:F322"/>
    <mergeCell ref="D323:F323"/>
    <mergeCell ref="D324:F324"/>
    <mergeCell ref="D325:F325"/>
    <mergeCell ref="G325:H325"/>
    <mergeCell ref="D335:F335"/>
    <mergeCell ref="D336:F336"/>
    <mergeCell ref="D337:F337"/>
    <mergeCell ref="C334:K334"/>
    <mergeCell ref="D328:F328"/>
    <mergeCell ref="D329:F329"/>
    <mergeCell ref="D330:F330"/>
    <mergeCell ref="D331:F331"/>
    <mergeCell ref="D332:F332"/>
    <mergeCell ref="D333:F333"/>
    <mergeCell ref="G333:H333"/>
    <mergeCell ref="D338:F338"/>
    <mergeCell ref="D339:F339"/>
    <mergeCell ref="D340:F340"/>
    <mergeCell ref="D341:F341"/>
    <mergeCell ref="D269:F269"/>
    <mergeCell ref="G269:H269"/>
    <mergeCell ref="C270:M270"/>
    <mergeCell ref="D272:F272"/>
    <mergeCell ref="D279:F279"/>
    <mergeCell ref="D280:F280"/>
    <mergeCell ref="G280:H280"/>
    <mergeCell ref="C281:M281"/>
    <mergeCell ref="D257:F257"/>
    <mergeCell ref="D258:F258"/>
    <mergeCell ref="D259:F259"/>
    <mergeCell ref="D260:F260"/>
    <mergeCell ref="D261:F261"/>
    <mergeCell ref="D262:F262"/>
    <mergeCell ref="D263:F263"/>
    <mergeCell ref="D264:F264"/>
    <mergeCell ref="D266:F266"/>
    <mergeCell ref="C248:I248"/>
    <mergeCell ref="D250:F250"/>
    <mergeCell ref="D251:F251"/>
    <mergeCell ref="D253:F253"/>
    <mergeCell ref="G253:H253"/>
    <mergeCell ref="C254:J254"/>
    <mergeCell ref="C255:M255"/>
    <mergeCell ref="D228:F228"/>
    <mergeCell ref="D230:F230"/>
    <mergeCell ref="D232:F232"/>
    <mergeCell ref="D234:F234"/>
    <mergeCell ref="G234:H234"/>
    <mergeCell ref="C235:I235"/>
    <mergeCell ref="D237:F237"/>
    <mergeCell ref="D238:F238"/>
    <mergeCell ref="D239:F239"/>
    <mergeCell ref="G239:H239"/>
    <mergeCell ref="C240:I240"/>
    <mergeCell ref="D242:F242"/>
    <mergeCell ref="D244:F244"/>
    <mergeCell ref="D245:F245"/>
    <mergeCell ref="D246:F246"/>
    <mergeCell ref="D247:F247"/>
    <mergeCell ref="G247:H247"/>
    <mergeCell ref="D219:F219"/>
    <mergeCell ref="D220:F220"/>
    <mergeCell ref="G220:H220"/>
    <mergeCell ref="C221:I221"/>
    <mergeCell ref="D223:F223"/>
    <mergeCell ref="D224:F224"/>
    <mergeCell ref="D225:F225"/>
    <mergeCell ref="G225:H225"/>
    <mergeCell ref="C226:I226"/>
    <mergeCell ref="C208:I208"/>
    <mergeCell ref="D210:F210"/>
    <mergeCell ref="D211:F211"/>
    <mergeCell ref="D212:F212"/>
    <mergeCell ref="D213:F213"/>
    <mergeCell ref="D214:F214"/>
    <mergeCell ref="G214:H214"/>
    <mergeCell ref="C215:I215"/>
    <mergeCell ref="D217:F217"/>
    <mergeCell ref="D198:F198"/>
    <mergeCell ref="D199:F199"/>
    <mergeCell ref="D200:F200"/>
    <mergeCell ref="G200:H200"/>
    <mergeCell ref="C201:I201"/>
    <mergeCell ref="D203:F203"/>
    <mergeCell ref="D205:F205"/>
    <mergeCell ref="D206:F206"/>
    <mergeCell ref="D207:F207"/>
    <mergeCell ref="G207:H207"/>
    <mergeCell ref="C190:J190"/>
    <mergeCell ref="C191:J191"/>
    <mergeCell ref="C192:I192"/>
    <mergeCell ref="D194:F194"/>
    <mergeCell ref="D196:F196"/>
    <mergeCell ref="D186:F186"/>
    <mergeCell ref="G186:H186"/>
    <mergeCell ref="C187:J187"/>
    <mergeCell ref="D188:F188"/>
    <mergeCell ref="D189:F189"/>
    <mergeCell ref="G189:H189"/>
    <mergeCell ref="D178:F178"/>
    <mergeCell ref="D179:F179"/>
    <mergeCell ref="G179:H179"/>
    <mergeCell ref="C180:J180"/>
    <mergeCell ref="D181:F181"/>
    <mergeCell ref="D182:F182"/>
    <mergeCell ref="G182:H182"/>
    <mergeCell ref="C183:J183"/>
    <mergeCell ref="D184:F184"/>
    <mergeCell ref="D171:F171"/>
    <mergeCell ref="G171:H171"/>
    <mergeCell ref="C172:J172"/>
    <mergeCell ref="C173:J173"/>
    <mergeCell ref="D174:F174"/>
    <mergeCell ref="D175:F175"/>
    <mergeCell ref="G175:H175"/>
    <mergeCell ref="C176:J176"/>
    <mergeCell ref="D177:F177"/>
    <mergeCell ref="C164:J164"/>
    <mergeCell ref="D165:F165"/>
    <mergeCell ref="D166:F166"/>
    <mergeCell ref="D169:F169"/>
    <mergeCell ref="C168:F168"/>
    <mergeCell ref="C152:J152"/>
    <mergeCell ref="D153:F153"/>
    <mergeCell ref="D154:F154"/>
    <mergeCell ref="D155:F155"/>
    <mergeCell ref="G155:H155"/>
    <mergeCell ref="C156:J156"/>
    <mergeCell ref="D157:F157"/>
    <mergeCell ref="D158:F158"/>
    <mergeCell ref="D159:F159"/>
    <mergeCell ref="G159:H159"/>
    <mergeCell ref="D145:F145"/>
    <mergeCell ref="G145:H145"/>
    <mergeCell ref="C146:J146"/>
    <mergeCell ref="D147:F147"/>
    <mergeCell ref="D148:F148"/>
    <mergeCell ref="D149:F149"/>
    <mergeCell ref="D150:F150"/>
    <mergeCell ref="D151:F151"/>
    <mergeCell ref="G151:H151"/>
    <mergeCell ref="D135:F135"/>
    <mergeCell ref="D136:F136"/>
    <mergeCell ref="D137:F137"/>
    <mergeCell ref="D138:F138"/>
    <mergeCell ref="D141:F141"/>
    <mergeCell ref="G141:H141"/>
    <mergeCell ref="C142:J142"/>
    <mergeCell ref="D143:F143"/>
    <mergeCell ref="D144:F144"/>
    <mergeCell ref="D139:F139"/>
    <mergeCell ref="D127:F127"/>
    <mergeCell ref="D128:F128"/>
    <mergeCell ref="D129:F129"/>
    <mergeCell ref="D130:F130"/>
    <mergeCell ref="D131:F131"/>
    <mergeCell ref="D132:F132"/>
    <mergeCell ref="G132:H132"/>
    <mergeCell ref="C133:J133"/>
    <mergeCell ref="D134:F134"/>
    <mergeCell ref="C114:K114"/>
    <mergeCell ref="D115:F115"/>
    <mergeCell ref="C116:K116"/>
    <mergeCell ref="D117:F117"/>
    <mergeCell ref="C100:H100"/>
    <mergeCell ref="C101:J101"/>
    <mergeCell ref="C102:K102"/>
    <mergeCell ref="D103:F103"/>
    <mergeCell ref="C104:K104"/>
    <mergeCell ref="D105:F105"/>
    <mergeCell ref="C106:K106"/>
    <mergeCell ref="D107:F107"/>
    <mergeCell ref="C108:K108"/>
    <mergeCell ref="D109:F109"/>
    <mergeCell ref="C110:K110"/>
    <mergeCell ref="D111:F111"/>
    <mergeCell ref="C112:K112"/>
    <mergeCell ref="D113:F113"/>
    <mergeCell ref="D83:F83"/>
    <mergeCell ref="D84:F84"/>
    <mergeCell ref="C85:H85"/>
    <mergeCell ref="C95:M95"/>
    <mergeCell ref="D96:F96"/>
    <mergeCell ref="D97:F97"/>
    <mergeCell ref="D98:F98"/>
    <mergeCell ref="D99:F99"/>
    <mergeCell ref="L81:L84"/>
    <mergeCell ref="L96:L99"/>
    <mergeCell ref="M81:M84"/>
    <mergeCell ref="C86:M86"/>
    <mergeCell ref="D87:F87"/>
    <mergeCell ref="G87:G91"/>
    <mergeCell ref="L87:L91"/>
    <mergeCell ref="M87:M91"/>
    <mergeCell ref="D88:F88"/>
    <mergeCell ref="D89:F89"/>
    <mergeCell ref="D90:F90"/>
    <mergeCell ref="D91:F91"/>
    <mergeCell ref="C94:H94"/>
    <mergeCell ref="M96:M98"/>
    <mergeCell ref="D92:F92"/>
    <mergeCell ref="D93:F93"/>
    <mergeCell ref="D74:F74"/>
    <mergeCell ref="D75:F75"/>
    <mergeCell ref="D76:F76"/>
    <mergeCell ref="D77:F77"/>
    <mergeCell ref="D78:F78"/>
    <mergeCell ref="C79:H79"/>
    <mergeCell ref="C80:M80"/>
    <mergeCell ref="D81:F81"/>
    <mergeCell ref="D82:F82"/>
    <mergeCell ref="L73:L78"/>
    <mergeCell ref="M73:M78"/>
    <mergeCell ref="D65:F65"/>
    <mergeCell ref="C66:H66"/>
    <mergeCell ref="C67:M67"/>
    <mergeCell ref="D68:F68"/>
    <mergeCell ref="D69:F69"/>
    <mergeCell ref="D70:F70"/>
    <mergeCell ref="C71:H71"/>
    <mergeCell ref="C72:M72"/>
    <mergeCell ref="D73:F73"/>
    <mergeCell ref="L68:L69"/>
    <mergeCell ref="M68:M69"/>
    <mergeCell ref="D56:F56"/>
    <mergeCell ref="D57:F57"/>
    <mergeCell ref="C58:H58"/>
    <mergeCell ref="C59:M59"/>
    <mergeCell ref="D60:F60"/>
    <mergeCell ref="D61:F61"/>
    <mergeCell ref="D62:F62"/>
    <mergeCell ref="D63:F63"/>
    <mergeCell ref="D64:F64"/>
    <mergeCell ref="L52:L56"/>
    <mergeCell ref="L60:L64"/>
    <mergeCell ref="M52:M56"/>
    <mergeCell ref="M60:M64"/>
    <mergeCell ref="D47:F47"/>
    <mergeCell ref="D48:F48"/>
    <mergeCell ref="D49:F49"/>
    <mergeCell ref="C50:H50"/>
    <mergeCell ref="C51:M51"/>
    <mergeCell ref="D52:F52"/>
    <mergeCell ref="D53:F53"/>
    <mergeCell ref="D54:F54"/>
    <mergeCell ref="D55:F55"/>
    <mergeCell ref="L45:L49"/>
    <mergeCell ref="M45:M49"/>
    <mergeCell ref="D38:F38"/>
    <mergeCell ref="D39:F39"/>
    <mergeCell ref="D40:F40"/>
    <mergeCell ref="D41:F41"/>
    <mergeCell ref="D42:F42"/>
    <mergeCell ref="C43:H43"/>
    <mergeCell ref="C44:M44"/>
    <mergeCell ref="D45:F45"/>
    <mergeCell ref="D46:F46"/>
    <mergeCell ref="L37:L43"/>
    <mergeCell ref="M37:M43"/>
    <mergeCell ref="C29:K29"/>
    <mergeCell ref="D30:F30"/>
    <mergeCell ref="D31:F31"/>
    <mergeCell ref="D32:F32"/>
    <mergeCell ref="D33:F33"/>
    <mergeCell ref="D34:F34"/>
    <mergeCell ref="C35:H35"/>
    <mergeCell ref="C36:M36"/>
    <mergeCell ref="D37:F37"/>
    <mergeCell ref="L30:L34"/>
    <mergeCell ref="M30:M34"/>
    <mergeCell ref="F14:I14"/>
    <mergeCell ref="F15:I15"/>
    <mergeCell ref="F16:I16"/>
    <mergeCell ref="B20:F20"/>
    <mergeCell ref="B21:F21"/>
    <mergeCell ref="D24:F24"/>
    <mergeCell ref="D25:F25"/>
    <mergeCell ref="B27:F27"/>
    <mergeCell ref="C28:J28"/>
    <mergeCell ref="A1:M1"/>
    <mergeCell ref="A2:M2"/>
    <mergeCell ref="F5:I5"/>
    <mergeCell ref="F6:I6"/>
    <mergeCell ref="F7:I7"/>
    <mergeCell ref="F8:I8"/>
    <mergeCell ref="F9:I9"/>
    <mergeCell ref="F12:I12"/>
    <mergeCell ref="F13:I13"/>
  </mergeCells>
  <hyperlinks>
    <hyperlink ref="M45" r:id="rId1" tooltip="https://drive.google.com/file/d/1LAOEK6qQu8bIAN8flNdBtQyx5nVHFtF1/view?usp=sharing"/>
    <hyperlink ref="M52" r:id="rId2" tooltip="https://drive.google.com/file/d/172_Z6kLcNGbH4S1pCKPvhRW0-dGHSmB1/view?usp=sharing"/>
    <hyperlink ref="M60" r:id="rId3" tooltip="https://drive.google.com/file/d/1tMABkdBw1YZFSwYO3I2ppKxUuHUdd3gc/view?usp=sharing"/>
    <hyperlink ref="M68" r:id="rId4" tooltip="https://drive.google.com/file/d/1mTNyGl-I0v-Q6u4Fz0V_SbpVkEshkSVR/view?usp=sharing"/>
    <hyperlink ref="M81" r:id="rId5" tooltip="https://drive.google.com/file/d/1HJNNjJ-kC5oohj74QZtPa4LArCCBJ2Uq/view?usp=sharing"/>
    <hyperlink ref="M345" r:id="rId6"/>
    <hyperlink ref="M347" r:id="rId7"/>
    <hyperlink ref="M349" r:id="rId8"/>
    <hyperlink ref="M351" r:id="rId9"/>
    <hyperlink ref="M353" r:id="rId10"/>
    <hyperlink ref="M355" r:id="rId11"/>
    <hyperlink ref="M357" r:id="rId12"/>
    <hyperlink ref="M359" r:id="rId13"/>
    <hyperlink ref="M30" r:id="rId14"/>
    <hyperlink ref="M73" r:id="rId15"/>
    <hyperlink ref="M105" r:id="rId16"/>
    <hyperlink ref="M107" r:id="rId17"/>
    <hyperlink ref="M109" r:id="rId18"/>
    <hyperlink ref="M111" r:id="rId19"/>
    <hyperlink ref="M113" r:id="rId20"/>
    <hyperlink ref="M115" r:id="rId21"/>
    <hyperlink ref="M117" r:id="rId22"/>
    <hyperlink ref="M119" r:id="rId23"/>
    <hyperlink ref="M126" r:id="rId24"/>
    <hyperlink ref="M127" r:id="rId25"/>
    <hyperlink ref="M128" r:id="rId26"/>
    <hyperlink ref="M129" r:id="rId27"/>
    <hyperlink ref="M130" r:id="rId28"/>
    <hyperlink ref="M131" r:id="rId29"/>
    <hyperlink ref="M134" r:id="rId30"/>
    <hyperlink ref="M135" r:id="rId31"/>
    <hyperlink ref="M136" r:id="rId32"/>
    <hyperlink ref="M137" r:id="rId33"/>
    <hyperlink ref="M143" r:id="rId34"/>
    <hyperlink ref="M138" r:id="rId35"/>
    <hyperlink ref="M144" r:id="rId36"/>
    <hyperlink ref="M147" r:id="rId37"/>
    <hyperlink ref="M148" r:id="rId38"/>
    <hyperlink ref="M149" r:id="rId39"/>
    <hyperlink ref="M150" r:id="rId40"/>
    <hyperlink ref="M153" r:id="rId41"/>
    <hyperlink ref="M154" r:id="rId42"/>
    <hyperlink ref="M157" r:id="rId43"/>
    <hyperlink ref="M158" r:id="rId44"/>
    <hyperlink ref="M161" r:id="rId45"/>
    <hyperlink ref="M162" r:id="rId46"/>
    <hyperlink ref="M174" r:id="rId47"/>
    <hyperlink ref="M177" r:id="rId48"/>
    <hyperlink ref="M178" r:id="rId49"/>
    <hyperlink ref="M181" r:id="rId50"/>
    <hyperlink ref="M184" r:id="rId51"/>
    <hyperlink ref="M188" r:id="rId52"/>
    <hyperlink ref="M194" r:id="rId53" tooltip="https://drive.google.com/file/d/14oaBmZVQMcyCSZyB_CoJp7trV2AitgpZ/view?usp=sharing"/>
    <hyperlink ref="M196" r:id="rId54"/>
    <hyperlink ref="M198" r:id="rId55"/>
    <hyperlink ref="M199" r:id="rId56"/>
    <hyperlink ref="M203" r:id="rId57"/>
    <hyperlink ref="M205" r:id="rId58"/>
    <hyperlink ref="M206" r:id="rId59"/>
    <hyperlink ref="M210" r:id="rId60"/>
    <hyperlink ref="M211" r:id="rId61"/>
    <hyperlink ref="M212" r:id="rId62"/>
    <hyperlink ref="M213" r:id="rId63"/>
    <hyperlink ref="M217" r:id="rId64"/>
    <hyperlink ref="M219" r:id="rId65"/>
    <hyperlink ref="M223" r:id="rId66"/>
    <hyperlink ref="M224" r:id="rId67"/>
    <hyperlink ref="M272" r:id="rId68"/>
    <hyperlink ref="M273" r:id="rId69"/>
    <hyperlink ref="M274" r:id="rId70"/>
    <hyperlink ref="M275" r:id="rId71"/>
    <hyperlink ref="M276" r:id="rId72"/>
    <hyperlink ref="M277" r:id="rId73"/>
    <hyperlink ref="M279" r:id="rId74"/>
    <hyperlink ref="M283" r:id="rId75"/>
    <hyperlink ref="M285" r:id="rId76"/>
    <hyperlink ref="M286" r:id="rId77"/>
    <hyperlink ref="M287" r:id="rId78"/>
    <hyperlink ref="M288" r:id="rId79"/>
    <hyperlink ref="M292" r:id="rId80"/>
    <hyperlink ref="M293" r:id="rId81"/>
    <hyperlink ref="M295" r:id="rId82"/>
    <hyperlink ref="M296" r:id="rId83"/>
    <hyperlink ref="M300" r:id="rId84"/>
    <hyperlink ref="M301" r:id="rId85"/>
    <hyperlink ref="M304" r:id="rId86"/>
    <hyperlink ref="M306" r:id="rId87"/>
    <hyperlink ref="M308" r:id="rId88"/>
    <hyperlink ref="M310" r:id="rId89"/>
    <hyperlink ref="M320" r:id="rId90"/>
    <hyperlink ref="M321" r:id="rId91"/>
    <hyperlink ref="M322" r:id="rId92"/>
    <hyperlink ref="M323" r:id="rId93"/>
    <hyperlink ref="M324" r:id="rId94"/>
    <hyperlink ref="M228" r:id="rId95"/>
    <hyperlink ref="M230" r:id="rId96"/>
    <hyperlink ref="M232" r:id="rId97"/>
    <hyperlink ref="M237" r:id="rId98"/>
    <hyperlink ref="M238" r:id="rId99"/>
    <hyperlink ref="M37" r:id="rId100"/>
    <hyperlink ref="M380" r:id="rId101"/>
    <hyperlink ref="M381" r:id="rId102"/>
    <hyperlink ref="M382" r:id="rId103"/>
    <hyperlink ref="M383" r:id="rId104"/>
    <hyperlink ref="M384" r:id="rId105"/>
    <hyperlink ref="M385" r:id="rId106"/>
    <hyperlink ref="M386" r:id="rId107"/>
    <hyperlink ref="M387" r:id="rId108"/>
    <hyperlink ref="M361" r:id="rId109"/>
    <hyperlink ref="M363" r:id="rId110"/>
    <hyperlink ref="M319" r:id="rId111"/>
    <hyperlink ref="M317" r:id="rId112"/>
    <hyperlink ref="M315" r:id="rId113"/>
    <hyperlink ref="M314" r:id="rId114"/>
    <hyperlink ref="M305" r:id="rId115"/>
    <hyperlink ref="M307" r:id="rId116"/>
    <hyperlink ref="M309" r:id="rId117"/>
    <hyperlink ref="M311" r:id="rId118"/>
    <hyperlink ref="M299" r:id="rId119"/>
    <hyperlink ref="M291" r:id="rId120"/>
    <hyperlink ref="M282" r:id="rId121"/>
    <hyperlink ref="M271" r:id="rId122"/>
    <hyperlink ref="M265" r:id="rId123"/>
    <hyperlink ref="M256" r:id="rId124"/>
    <hyperlink ref="M327" r:id="rId125"/>
    <hyperlink ref="M328" r:id="rId126"/>
    <hyperlink ref="M329" r:id="rId127"/>
    <hyperlink ref="M330" r:id="rId128"/>
    <hyperlink ref="M331" r:id="rId129"/>
    <hyperlink ref="M332" r:id="rId130"/>
    <hyperlink ref="M326" r:id="rId131"/>
    <hyperlink ref="M335" r:id="rId132"/>
    <hyperlink ref="M336" r:id="rId133"/>
    <hyperlink ref="M337" r:id="rId134"/>
    <hyperlink ref="M338" r:id="rId135"/>
    <hyperlink ref="M340" r:id="rId136"/>
    <hyperlink ref="M242" r:id="rId137"/>
    <hyperlink ref="M244" r:id="rId138"/>
    <hyperlink ref="M245" r:id="rId139"/>
    <hyperlink ref="M246" r:id="rId140"/>
    <hyperlink ref="M249" r:id="rId141"/>
    <hyperlink ref="M250" r:id="rId142"/>
    <hyperlink ref="M339" r:id="rId143"/>
    <hyperlink ref="M252" r:id="rId144"/>
    <hyperlink ref="M251" r:id="rId145"/>
    <hyperlink ref="M241" r:id="rId146"/>
    <hyperlink ref="M236" r:id="rId147"/>
    <hyperlink ref="M233" r:id="rId148"/>
    <hyperlink ref="M218" r:id="rId149"/>
    <hyperlink ref="M216" r:id="rId150"/>
    <hyperlink ref="M209" r:id="rId151"/>
    <hyperlink ref="M202" r:id="rId152"/>
    <hyperlink ref="M278" r:id="rId153"/>
    <hyperlink ref="M204" r:id="rId154"/>
    <hyperlink ref="M193" r:id="rId155"/>
    <hyperlink ref="M195" r:id="rId156"/>
    <hyperlink ref="M169" r:id="rId157"/>
    <hyperlink ref="M170" r:id="rId158"/>
    <hyperlink ref="M166" r:id="rId159"/>
    <hyperlink ref="M167" r:id="rId160"/>
    <hyperlink ref="M165" r:id="rId161"/>
    <hyperlink ref="M140" r:id="rId162"/>
    <hyperlink ref="M139" r:id="rId163"/>
    <hyperlink ref="M87" r:id="rId164"/>
    <hyperlink ref="M96" r:id="rId165"/>
    <hyperlink ref="M99" r:id="rId166"/>
    <hyperlink ref="M92" r:id="rId167"/>
  </hyperlinks>
  <pageMargins left="0.39370078740157499" right="0.196850393700787" top="0.39370078740157499" bottom="0.196850393700787" header="0" footer="0"/>
  <pageSetup paperSize="9" scale="48" orientation="portrait" r:id="rId168"/>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188"/>
  <sheetViews>
    <sheetView showGridLines="0" tabSelected="1" topLeftCell="C114" zoomScale="80" zoomScaleNormal="80" workbookViewId="0">
      <selection activeCell="C135" sqref="A135:XFD135"/>
    </sheetView>
  </sheetViews>
  <sheetFormatPr defaultColWidth="12.58203125" defaultRowHeight="15" customHeight="1"/>
  <cols>
    <col min="1" max="1" width="3.83203125" customWidth="1"/>
    <col min="2" max="3" width="2.75" customWidth="1"/>
    <col min="4" max="4" width="3.33203125" customWidth="1"/>
    <col min="5" max="5" width="3.83203125" customWidth="1"/>
    <col min="6" max="6" width="20.08203125" customWidth="1"/>
    <col min="7" max="7" width="2.75" customWidth="1"/>
    <col min="8" max="8" width="2.25" customWidth="1"/>
    <col min="9" max="9" width="56.75" customWidth="1"/>
    <col min="10" max="10" width="11.08203125" customWidth="1"/>
    <col min="11" max="11" width="10.25" customWidth="1"/>
    <col min="12" max="12" width="8.83203125" customWidth="1"/>
    <col min="13" max="13" width="7.25" customWidth="1"/>
    <col min="14" max="15" width="9.58203125" customWidth="1"/>
    <col min="16" max="16" width="215.5" customWidth="1"/>
    <col min="17" max="17" width="222.25" customWidth="1"/>
    <col min="18" max="26" width="7.58203125" customWidth="1"/>
  </cols>
  <sheetData>
    <row r="1" spans="1:26" ht="15" customHeight="1">
      <c r="A1" s="726" t="s">
        <v>352</v>
      </c>
      <c r="B1" s="727"/>
      <c r="C1" s="727"/>
      <c r="D1" s="727"/>
      <c r="E1" s="727"/>
      <c r="F1" s="727"/>
      <c r="G1" s="727"/>
      <c r="H1" s="727"/>
      <c r="I1" s="727"/>
      <c r="J1" s="727"/>
      <c r="K1" s="727"/>
      <c r="L1" s="727"/>
      <c r="M1" s="727"/>
      <c r="N1" s="727"/>
      <c r="O1" s="54"/>
      <c r="P1" s="97"/>
      <c r="Q1" s="130"/>
      <c r="R1" s="130"/>
      <c r="S1" s="130"/>
      <c r="T1" s="130"/>
      <c r="U1" s="130"/>
      <c r="V1" s="130"/>
      <c r="W1" s="130"/>
      <c r="X1" s="130"/>
      <c r="Y1" s="130"/>
      <c r="Z1" s="130"/>
    </row>
    <row r="2" spans="1:26" ht="15" customHeight="1">
      <c r="A2" s="726" t="s">
        <v>868</v>
      </c>
      <c r="B2" s="727"/>
      <c r="C2" s="727"/>
      <c r="D2" s="727"/>
      <c r="E2" s="727"/>
      <c r="F2" s="727"/>
      <c r="G2" s="727"/>
      <c r="H2" s="727"/>
      <c r="I2" s="727"/>
      <c r="J2" s="727"/>
      <c r="K2" s="727"/>
      <c r="L2" s="727"/>
      <c r="M2" s="727"/>
      <c r="N2" s="727"/>
      <c r="O2" s="54"/>
      <c r="P2" s="97"/>
      <c r="Q2" s="130"/>
      <c r="R2" s="130"/>
      <c r="S2" s="130"/>
      <c r="T2" s="130"/>
      <c r="U2" s="130"/>
      <c r="V2" s="130"/>
      <c r="W2" s="130"/>
      <c r="X2" s="130"/>
      <c r="Y2" s="130"/>
      <c r="Z2" s="130"/>
    </row>
    <row r="3" spans="1:26" ht="12" customHeight="1">
      <c r="A3" s="55"/>
      <c r="B3" s="55"/>
      <c r="C3" s="55"/>
      <c r="D3" s="193"/>
      <c r="E3" s="55"/>
      <c r="F3" s="55"/>
      <c r="G3" s="55"/>
      <c r="H3" s="55"/>
      <c r="I3" s="55"/>
      <c r="J3" s="55"/>
      <c r="K3" s="90"/>
      <c r="L3" s="55"/>
      <c r="M3" s="91"/>
      <c r="N3" s="91"/>
      <c r="O3" s="91"/>
      <c r="P3" s="55"/>
      <c r="Q3" s="130"/>
      <c r="R3" s="130"/>
      <c r="S3" s="130"/>
      <c r="T3" s="130"/>
      <c r="U3" s="130"/>
      <c r="V3" s="130"/>
      <c r="W3" s="130"/>
      <c r="X3" s="130"/>
      <c r="Y3" s="130"/>
      <c r="Z3" s="130"/>
    </row>
    <row r="4" spans="1:26" ht="15" customHeight="1">
      <c r="A4" s="55" t="s">
        <v>354</v>
      </c>
      <c r="B4" s="55"/>
      <c r="C4" s="55"/>
      <c r="D4" s="193"/>
      <c r="E4" s="56"/>
      <c r="F4" s="56"/>
      <c r="G4" s="56"/>
      <c r="H4" s="56"/>
      <c r="I4" s="55"/>
      <c r="J4" s="55"/>
      <c r="K4" s="90"/>
      <c r="L4" s="55"/>
      <c r="M4" s="91"/>
      <c r="N4" s="91"/>
      <c r="O4" s="91"/>
      <c r="P4" s="55"/>
      <c r="Q4" s="130"/>
      <c r="R4" s="130"/>
      <c r="S4" s="130"/>
      <c r="T4" s="130"/>
      <c r="U4" s="130"/>
      <c r="V4" s="130"/>
      <c r="W4" s="130"/>
      <c r="X4" s="130"/>
      <c r="Y4" s="130"/>
      <c r="Z4" s="130"/>
    </row>
    <row r="5" spans="1:26" ht="15" customHeight="1">
      <c r="A5" s="55"/>
      <c r="B5" s="55"/>
      <c r="C5" s="55" t="s">
        <v>355</v>
      </c>
      <c r="D5" s="193"/>
      <c r="E5" s="55"/>
      <c r="F5" s="130"/>
      <c r="G5" s="130"/>
      <c r="H5" s="55" t="s">
        <v>102</v>
      </c>
      <c r="I5" s="55" t="str">
        <f>PENDIDIKAN!F5</f>
        <v>Dr. Yanita</v>
      </c>
      <c r="J5" s="97"/>
      <c r="K5" s="97"/>
      <c r="L5" s="97"/>
      <c r="M5" s="97"/>
      <c r="N5" s="97"/>
      <c r="O5" s="97"/>
      <c r="P5" s="97"/>
      <c r="Q5" s="130"/>
      <c r="R5" s="130"/>
      <c r="S5" s="130"/>
      <c r="T5" s="130"/>
      <c r="U5" s="130"/>
      <c r="V5" s="130"/>
      <c r="W5" s="130"/>
      <c r="X5" s="130"/>
      <c r="Y5" s="130"/>
      <c r="Z5" s="130"/>
    </row>
    <row r="6" spans="1:26" ht="15" customHeight="1">
      <c r="A6" s="55"/>
      <c r="B6" s="55"/>
      <c r="C6" s="55" t="s">
        <v>356</v>
      </c>
      <c r="D6" s="193"/>
      <c r="E6" s="55"/>
      <c r="F6" s="130"/>
      <c r="G6" s="130"/>
      <c r="H6" s="55" t="s">
        <v>102</v>
      </c>
      <c r="I6" s="626" t="str">
        <f>PENDIDIKAN!F6</f>
        <v>197210302003122001</v>
      </c>
      <c r="J6" s="97"/>
      <c r="K6" s="97"/>
      <c r="L6" s="97"/>
      <c r="M6" s="97"/>
      <c r="N6" s="97"/>
      <c r="O6" s="97"/>
      <c r="P6" s="97"/>
      <c r="Q6" s="130"/>
      <c r="R6" s="130"/>
      <c r="S6" s="130"/>
      <c r="T6" s="130"/>
      <c r="U6" s="130"/>
      <c r="V6" s="130"/>
      <c r="W6" s="130"/>
      <c r="X6" s="130"/>
      <c r="Y6" s="130"/>
      <c r="Z6" s="130"/>
    </row>
    <row r="7" spans="1:26" ht="15" customHeight="1">
      <c r="A7" s="55"/>
      <c r="B7" s="55"/>
      <c r="C7" s="55" t="s">
        <v>358</v>
      </c>
      <c r="D7" s="193"/>
      <c r="E7" s="55"/>
      <c r="F7" s="130"/>
      <c r="G7" s="130"/>
      <c r="H7" s="55" t="s">
        <v>102</v>
      </c>
      <c r="I7" s="55" t="str">
        <f>PENDIDIKAN!F7</f>
        <v>Penata / IIIc</v>
      </c>
      <c r="J7" s="97"/>
      <c r="K7" s="97"/>
      <c r="L7" s="97"/>
      <c r="M7" s="97"/>
      <c r="N7" s="97"/>
      <c r="O7" s="97"/>
      <c r="P7" s="97"/>
      <c r="Q7" s="130"/>
      <c r="R7" s="130"/>
      <c r="S7" s="130"/>
      <c r="T7" s="130"/>
      <c r="U7" s="130"/>
      <c r="V7" s="130"/>
      <c r="W7" s="130"/>
      <c r="X7" s="130"/>
      <c r="Y7" s="130"/>
      <c r="Z7" s="130"/>
    </row>
    <row r="8" spans="1:26" ht="15" customHeight="1">
      <c r="A8" s="55"/>
      <c r="B8" s="55"/>
      <c r="C8" s="55" t="s">
        <v>360</v>
      </c>
      <c r="D8" s="193"/>
      <c r="E8" s="55"/>
      <c r="F8" s="130"/>
      <c r="G8" s="130"/>
      <c r="H8" s="55" t="s">
        <v>102</v>
      </c>
      <c r="I8" s="55" t="str">
        <f>PENDIDIKAN!F8</f>
        <v>Ketua Jurusan Matematika</v>
      </c>
      <c r="J8" s="97"/>
      <c r="K8" s="97"/>
      <c r="L8" s="97"/>
      <c r="M8" s="97"/>
      <c r="N8" s="97"/>
      <c r="O8" s="97"/>
      <c r="P8" s="97"/>
      <c r="Q8" s="130"/>
      <c r="R8" s="130"/>
      <c r="S8" s="130"/>
      <c r="T8" s="130"/>
      <c r="U8" s="130"/>
      <c r="V8" s="130"/>
      <c r="W8" s="130"/>
      <c r="X8" s="130"/>
      <c r="Y8" s="130"/>
      <c r="Z8" s="130"/>
    </row>
    <row r="9" spans="1:26" ht="15" customHeight="1">
      <c r="A9" s="55"/>
      <c r="B9" s="55"/>
      <c r="C9" s="55" t="s">
        <v>74</v>
      </c>
      <c r="D9" s="193"/>
      <c r="E9" s="55"/>
      <c r="F9" s="130"/>
      <c r="G9" s="130"/>
      <c r="H9" s="55" t="s">
        <v>102</v>
      </c>
      <c r="I9" s="55" t="str">
        <f>PENDIDIKAN!F9</f>
        <v>Fakultas MIPA Universitas Andalas</v>
      </c>
      <c r="J9" s="97"/>
      <c r="K9" s="97"/>
      <c r="L9" s="97"/>
      <c r="M9" s="97"/>
      <c r="N9" s="97"/>
      <c r="O9" s="97"/>
      <c r="P9" s="97"/>
      <c r="Q9" s="130"/>
      <c r="R9" s="130"/>
      <c r="S9" s="130"/>
      <c r="T9" s="130"/>
      <c r="U9" s="130"/>
      <c r="V9" s="130"/>
      <c r="W9" s="130"/>
      <c r="X9" s="130"/>
      <c r="Y9" s="130"/>
      <c r="Z9" s="130"/>
    </row>
    <row r="10" spans="1:26" ht="15" customHeight="1">
      <c r="A10" s="55"/>
      <c r="B10" s="55"/>
      <c r="C10" s="55"/>
      <c r="D10" s="193"/>
      <c r="E10" s="55"/>
      <c r="F10" s="130"/>
      <c r="G10" s="130"/>
      <c r="H10" s="55"/>
      <c r="I10" s="55"/>
      <c r="J10" s="55"/>
      <c r="K10" s="55"/>
      <c r="L10" s="55"/>
      <c r="M10" s="91"/>
      <c r="N10" s="91"/>
      <c r="O10" s="91"/>
      <c r="P10" s="55"/>
      <c r="Q10" s="130"/>
      <c r="R10" s="130"/>
      <c r="S10" s="130"/>
      <c r="T10" s="130"/>
      <c r="U10" s="130"/>
      <c r="V10" s="130"/>
      <c r="W10" s="130"/>
      <c r="X10" s="130"/>
      <c r="Y10" s="130"/>
      <c r="Z10" s="130"/>
    </row>
    <row r="11" spans="1:26" ht="15" customHeight="1">
      <c r="A11" s="55" t="s">
        <v>362</v>
      </c>
      <c r="B11" s="55"/>
      <c r="C11" s="55"/>
      <c r="D11" s="193"/>
      <c r="E11" s="56"/>
      <c r="F11" s="130"/>
      <c r="G11" s="130"/>
      <c r="H11" s="56"/>
      <c r="I11" s="55"/>
      <c r="J11" s="55"/>
      <c r="K11" s="90"/>
      <c r="L11" s="55"/>
      <c r="M11" s="91"/>
      <c r="N11" s="91"/>
      <c r="O11" s="91"/>
      <c r="P11" s="55"/>
      <c r="Q11" s="130"/>
      <c r="R11" s="130"/>
      <c r="S11" s="130"/>
      <c r="T11" s="130"/>
      <c r="U11" s="130"/>
      <c r="V11" s="130"/>
      <c r="W11" s="130"/>
      <c r="X11" s="130"/>
      <c r="Y11" s="130"/>
      <c r="Z11" s="130"/>
    </row>
    <row r="12" spans="1:26" ht="15" customHeight="1">
      <c r="A12" s="55"/>
      <c r="B12" s="55"/>
      <c r="C12" s="55" t="s">
        <v>54</v>
      </c>
      <c r="D12" s="193"/>
      <c r="E12" s="55"/>
      <c r="F12" s="130"/>
      <c r="G12" s="130"/>
      <c r="H12" s="55" t="s">
        <v>102</v>
      </c>
      <c r="I12" s="55" t="str">
        <f>PENDIDIKAN!F12</f>
        <v>Dr. Admi Nazra</v>
      </c>
      <c r="J12" s="97"/>
      <c r="K12" s="97"/>
      <c r="L12" s="97"/>
      <c r="M12" s="91"/>
      <c r="N12" s="91"/>
      <c r="O12" s="91"/>
      <c r="P12" s="55"/>
      <c r="Q12" s="130"/>
      <c r="R12" s="130"/>
      <c r="S12" s="130"/>
      <c r="T12" s="130"/>
      <c r="U12" s="130"/>
      <c r="V12" s="130"/>
      <c r="W12" s="130"/>
      <c r="X12" s="130"/>
      <c r="Y12" s="130"/>
      <c r="Z12" s="130"/>
    </row>
    <row r="13" spans="1:26" ht="15" customHeight="1">
      <c r="A13" s="55"/>
      <c r="B13" s="55"/>
      <c r="C13" s="55" t="s">
        <v>364</v>
      </c>
      <c r="D13" s="193"/>
      <c r="E13" s="55"/>
      <c r="F13" s="130"/>
      <c r="G13" s="130"/>
      <c r="H13" s="55" t="s">
        <v>102</v>
      </c>
      <c r="I13" s="626" t="str">
        <f>PENDIDIKAN!F13</f>
        <v>197303301999031008</v>
      </c>
      <c r="J13" s="55"/>
      <c r="K13" s="55"/>
      <c r="L13" s="55"/>
      <c r="M13" s="91"/>
      <c r="N13" s="91"/>
      <c r="O13" s="91"/>
      <c r="P13" s="55"/>
      <c r="Q13" s="130"/>
      <c r="R13" s="130"/>
      <c r="S13" s="130"/>
      <c r="T13" s="130"/>
      <c r="U13" s="130"/>
      <c r="V13" s="130"/>
      <c r="W13" s="130"/>
      <c r="X13" s="130"/>
      <c r="Y13" s="130"/>
      <c r="Z13" s="130"/>
    </row>
    <row r="14" spans="1:26" ht="15" customHeight="1">
      <c r="A14" s="55"/>
      <c r="B14" s="55"/>
      <c r="C14" s="55" t="s">
        <v>358</v>
      </c>
      <c r="D14" s="193"/>
      <c r="E14" s="55"/>
      <c r="F14" s="130"/>
      <c r="G14" s="130"/>
      <c r="H14" s="55" t="s">
        <v>102</v>
      </c>
      <c r="I14" s="55" t="str">
        <f>PENDIDIKAN!F14</f>
        <v>Pembina Tk I (Gol. IVb)</v>
      </c>
      <c r="J14" s="55"/>
      <c r="K14" s="55"/>
      <c r="L14" s="55"/>
      <c r="M14" s="91"/>
      <c r="N14" s="91"/>
      <c r="O14" s="91"/>
      <c r="P14" s="55"/>
      <c r="Q14" s="130"/>
      <c r="R14" s="130"/>
      <c r="S14" s="130"/>
      <c r="T14" s="130"/>
      <c r="U14" s="130"/>
      <c r="V14" s="130"/>
      <c r="W14" s="130"/>
      <c r="X14" s="130"/>
      <c r="Y14" s="130"/>
      <c r="Z14" s="130"/>
    </row>
    <row r="15" spans="1:26" ht="15" customHeight="1">
      <c r="A15" s="55"/>
      <c r="B15" s="55"/>
      <c r="C15" s="55" t="s">
        <v>365</v>
      </c>
      <c r="D15" s="193"/>
      <c r="E15" s="55"/>
      <c r="F15" s="130"/>
      <c r="G15" s="130"/>
      <c r="H15" s="55" t="s">
        <v>102</v>
      </c>
      <c r="I15" s="55" t="str">
        <f>PENDIDIKAN!F15</f>
        <v>Lektor Kepala</v>
      </c>
      <c r="J15" s="55"/>
      <c r="K15" s="55"/>
      <c r="L15" s="55"/>
      <c r="M15" s="91"/>
      <c r="N15" s="91"/>
      <c r="O15" s="91"/>
      <c r="P15" s="55"/>
      <c r="Q15" s="130"/>
      <c r="R15" s="130"/>
      <c r="S15" s="130"/>
      <c r="T15" s="130"/>
      <c r="U15" s="130"/>
      <c r="V15" s="130"/>
      <c r="W15" s="130"/>
      <c r="X15" s="130"/>
      <c r="Y15" s="130"/>
      <c r="Z15" s="130"/>
    </row>
    <row r="16" spans="1:26" ht="15" customHeight="1">
      <c r="A16" s="55"/>
      <c r="B16" s="55"/>
      <c r="C16" s="55" t="s">
        <v>74</v>
      </c>
      <c r="D16" s="193"/>
      <c r="E16" s="55"/>
      <c r="F16" s="130"/>
      <c r="G16" s="130"/>
      <c r="H16" s="55" t="s">
        <v>102</v>
      </c>
      <c r="I16" s="55" t="str">
        <f>PENDIDIKAN!F16</f>
        <v>Fakultas MIPA Universitas Andalas</v>
      </c>
      <c r="J16" s="56"/>
      <c r="K16" s="56"/>
      <c r="L16" s="56"/>
      <c r="M16" s="56"/>
      <c r="N16" s="56"/>
      <c r="O16" s="56"/>
      <c r="P16" s="55"/>
      <c r="Q16" s="130"/>
      <c r="R16" s="130"/>
      <c r="S16" s="130"/>
      <c r="T16" s="130"/>
      <c r="U16" s="130"/>
      <c r="V16" s="130"/>
      <c r="W16" s="130"/>
      <c r="X16" s="130"/>
      <c r="Y16" s="130"/>
      <c r="Z16" s="130"/>
    </row>
    <row r="17" spans="1:26" ht="15" customHeight="1">
      <c r="A17" s="55"/>
      <c r="B17" s="55"/>
      <c r="C17" s="55"/>
      <c r="D17" s="193"/>
      <c r="E17" s="55"/>
      <c r="F17" s="55"/>
      <c r="G17" s="55"/>
      <c r="H17" s="55"/>
      <c r="I17" s="55"/>
      <c r="J17" s="55"/>
      <c r="K17" s="90"/>
      <c r="L17" s="55"/>
      <c r="M17" s="91"/>
      <c r="N17" s="91"/>
      <c r="O17" s="91"/>
      <c r="P17" s="55"/>
      <c r="Q17" s="130"/>
      <c r="R17" s="130"/>
      <c r="S17" s="130"/>
      <c r="T17" s="130"/>
      <c r="U17" s="130"/>
      <c r="V17" s="130"/>
      <c r="W17" s="130"/>
      <c r="X17" s="130"/>
      <c r="Y17" s="130"/>
      <c r="Z17" s="130"/>
    </row>
    <row r="18" spans="1:26" ht="15" customHeight="1">
      <c r="A18" s="56" t="s">
        <v>869</v>
      </c>
      <c r="B18" s="56"/>
      <c r="C18" s="56"/>
      <c r="D18" s="193"/>
      <c r="E18" s="56"/>
      <c r="F18" s="56"/>
      <c r="G18" s="56"/>
      <c r="H18" s="56"/>
      <c r="I18" s="56"/>
      <c r="J18" s="56"/>
      <c r="K18" s="56"/>
      <c r="L18" s="56"/>
      <c r="M18" s="91"/>
      <c r="N18" s="91"/>
      <c r="O18" s="91"/>
      <c r="P18" s="55"/>
      <c r="Q18" s="130"/>
      <c r="R18" s="130"/>
      <c r="S18" s="130"/>
      <c r="T18" s="130"/>
      <c r="U18" s="130"/>
      <c r="V18" s="130"/>
      <c r="W18" s="130"/>
      <c r="X18" s="130"/>
      <c r="Y18" s="130"/>
      <c r="Z18" s="130"/>
    </row>
    <row r="19" spans="1:26" ht="15" customHeight="1">
      <c r="A19" s="58"/>
      <c r="B19" s="58"/>
      <c r="C19" s="58"/>
      <c r="D19" s="194"/>
      <c r="E19" s="58"/>
      <c r="F19" s="58"/>
      <c r="G19" s="58"/>
      <c r="H19" s="58"/>
      <c r="I19" s="58"/>
      <c r="J19" s="58"/>
      <c r="K19" s="96"/>
      <c r="L19" s="97"/>
      <c r="M19" s="91"/>
      <c r="N19" s="91"/>
      <c r="O19" s="91"/>
      <c r="P19" s="55"/>
      <c r="Q19" s="130"/>
      <c r="R19" s="130"/>
      <c r="S19" s="130"/>
      <c r="T19" s="130"/>
      <c r="U19" s="130"/>
      <c r="V19" s="130"/>
      <c r="W19" s="130"/>
      <c r="X19" s="130"/>
      <c r="Y19" s="130"/>
      <c r="Z19" s="130"/>
    </row>
    <row r="20" spans="1:26" ht="56">
      <c r="A20" s="59" t="s">
        <v>2</v>
      </c>
      <c r="B20" s="977" t="s">
        <v>368</v>
      </c>
      <c r="C20" s="785"/>
      <c r="D20" s="785"/>
      <c r="E20" s="785"/>
      <c r="F20" s="785"/>
      <c r="G20" s="785"/>
      <c r="H20" s="785"/>
      <c r="I20" s="785"/>
      <c r="J20" s="59" t="s">
        <v>870</v>
      </c>
      <c r="K20" s="59" t="s">
        <v>370</v>
      </c>
      <c r="L20" s="59" t="s">
        <v>371</v>
      </c>
      <c r="M20" s="59" t="s">
        <v>372</v>
      </c>
      <c r="N20" s="59" t="s">
        <v>373</v>
      </c>
      <c r="O20" s="208" t="s">
        <v>376</v>
      </c>
      <c r="P20" s="209" t="s">
        <v>871</v>
      </c>
      <c r="Q20" s="228"/>
      <c r="R20" s="228"/>
      <c r="S20" s="228"/>
      <c r="T20" s="228"/>
      <c r="U20" s="228"/>
      <c r="V20" s="228"/>
      <c r="W20" s="228"/>
      <c r="X20" s="228"/>
      <c r="Y20" s="228"/>
      <c r="Z20" s="228"/>
    </row>
    <row r="21" spans="1:26" ht="15" customHeight="1">
      <c r="A21" s="60">
        <v>1</v>
      </c>
      <c r="B21" s="810">
        <v>2</v>
      </c>
      <c r="C21" s="785"/>
      <c r="D21" s="785"/>
      <c r="E21" s="785"/>
      <c r="F21" s="785"/>
      <c r="G21" s="785"/>
      <c r="H21" s="785"/>
      <c r="I21" s="785"/>
      <c r="J21" s="60">
        <v>3</v>
      </c>
      <c r="K21" s="59">
        <v>4</v>
      </c>
      <c r="L21" s="60">
        <v>5</v>
      </c>
      <c r="M21" s="60">
        <v>6</v>
      </c>
      <c r="N21" s="60">
        <v>7</v>
      </c>
      <c r="O21" s="60">
        <v>8</v>
      </c>
      <c r="P21" s="60">
        <v>9</v>
      </c>
      <c r="Q21" s="228"/>
      <c r="R21" s="228"/>
      <c r="S21" s="228"/>
      <c r="T21" s="228"/>
      <c r="U21" s="228"/>
      <c r="V21" s="228"/>
      <c r="W21" s="228"/>
      <c r="X21" s="228"/>
      <c r="Y21" s="228"/>
      <c r="Z21" s="228"/>
    </row>
    <row r="22" spans="1:26" ht="24.75" customHeight="1">
      <c r="A22" s="160" t="s">
        <v>95</v>
      </c>
      <c r="B22" s="806" t="s">
        <v>220</v>
      </c>
      <c r="C22" s="785"/>
      <c r="D22" s="785"/>
      <c r="E22" s="785"/>
      <c r="F22" s="785"/>
      <c r="G22" s="785"/>
      <c r="H22" s="785"/>
      <c r="I22" s="796"/>
      <c r="J22" s="63"/>
      <c r="K22" s="76"/>
      <c r="L22" s="102"/>
      <c r="M22" s="103"/>
      <c r="N22" s="60">
        <f>N23+N733+N755+N773+N826</f>
        <v>172.26999999999998</v>
      </c>
      <c r="O22" s="60"/>
      <c r="P22" s="103"/>
      <c r="Q22" s="228"/>
      <c r="R22" s="228"/>
      <c r="S22" s="228"/>
      <c r="T22" s="228"/>
      <c r="U22" s="228"/>
      <c r="V22" s="228"/>
      <c r="W22" s="228"/>
      <c r="X22" s="228"/>
      <c r="Y22" s="228"/>
      <c r="Z22" s="228"/>
    </row>
    <row r="23" spans="1:26" ht="24.75" customHeight="1">
      <c r="A23" s="195"/>
      <c r="B23" s="196" t="s">
        <v>153</v>
      </c>
      <c r="C23" s="978" t="s">
        <v>872</v>
      </c>
      <c r="D23" s="785"/>
      <c r="E23" s="785"/>
      <c r="F23" s="785"/>
      <c r="G23" s="785"/>
      <c r="H23" s="785"/>
      <c r="I23" s="796"/>
      <c r="J23" s="210"/>
      <c r="K23" s="211"/>
      <c r="L23" s="212"/>
      <c r="M23" s="213"/>
      <c r="N23" s="214">
        <f>N24+N422+N722</f>
        <v>172.26999999999998</v>
      </c>
      <c r="O23" s="214"/>
      <c r="P23" s="190"/>
      <c r="Q23" s="229"/>
      <c r="R23" s="229"/>
      <c r="S23" s="229"/>
      <c r="T23" s="229"/>
      <c r="U23" s="229"/>
      <c r="V23" s="229"/>
      <c r="W23" s="229"/>
      <c r="X23" s="229"/>
      <c r="Y23" s="229"/>
      <c r="Z23" s="229"/>
    </row>
    <row r="24" spans="1:26" ht="24.75" customHeight="1">
      <c r="A24" s="195"/>
      <c r="B24" s="62"/>
      <c r="C24" s="197">
        <v>1</v>
      </c>
      <c r="D24" s="979" t="s">
        <v>221</v>
      </c>
      <c r="E24" s="785"/>
      <c r="F24" s="785"/>
      <c r="G24" s="785"/>
      <c r="H24" s="785"/>
      <c r="I24" s="796"/>
      <c r="J24" s="215"/>
      <c r="K24" s="216"/>
      <c r="L24" s="217"/>
      <c r="M24" s="218"/>
      <c r="N24" s="219">
        <f>N25+N56+N95</f>
        <v>97.070000000000007</v>
      </c>
      <c r="O24" s="219"/>
      <c r="P24" s="190"/>
      <c r="Q24" s="229"/>
      <c r="R24" s="229"/>
      <c r="S24" s="229"/>
      <c r="T24" s="229"/>
      <c r="U24" s="229"/>
      <c r="V24" s="229"/>
      <c r="W24" s="229"/>
      <c r="X24" s="229"/>
      <c r="Y24" s="229"/>
      <c r="Z24" s="229"/>
    </row>
    <row r="25" spans="1:26" ht="36.75" customHeight="1">
      <c r="A25" s="195"/>
      <c r="B25" s="62"/>
      <c r="C25" s="198"/>
      <c r="D25" s="199" t="s">
        <v>28</v>
      </c>
      <c r="E25" s="980" t="s">
        <v>873</v>
      </c>
      <c r="F25" s="785"/>
      <c r="G25" s="785"/>
      <c r="H25" s="785"/>
      <c r="I25" s="796"/>
      <c r="J25" s="220"/>
      <c r="K25" s="99"/>
      <c r="L25" s="221"/>
      <c r="M25" s="222"/>
      <c r="N25" s="101">
        <f>N26+N41</f>
        <v>0</v>
      </c>
      <c r="O25" s="101"/>
      <c r="P25" s="190" t="s">
        <v>874</v>
      </c>
      <c r="Q25" s="229"/>
      <c r="R25" s="229"/>
      <c r="S25" s="229"/>
      <c r="T25" s="229"/>
      <c r="U25" s="229"/>
      <c r="V25" s="229"/>
      <c r="W25" s="229"/>
      <c r="X25" s="229"/>
      <c r="Y25" s="229"/>
      <c r="Z25" s="229"/>
    </row>
    <row r="26" spans="1:26" ht="21" customHeight="1">
      <c r="A26" s="200"/>
      <c r="B26" s="201"/>
      <c r="C26" s="198"/>
      <c r="D26" s="202"/>
      <c r="E26" s="203" t="s">
        <v>225</v>
      </c>
      <c r="F26" s="981" t="s">
        <v>226</v>
      </c>
      <c r="G26" s="785"/>
      <c r="H26" s="785"/>
      <c r="I26" s="796"/>
      <c r="J26" s="223"/>
      <c r="K26" s="224"/>
      <c r="L26" s="225"/>
      <c r="M26" s="226"/>
      <c r="N26" s="203">
        <f>SUM(N27:N40)</f>
        <v>0</v>
      </c>
      <c r="O26" s="203"/>
      <c r="P26" s="190" t="s">
        <v>875</v>
      </c>
      <c r="Q26" s="230"/>
      <c r="R26" s="230"/>
      <c r="S26" s="230"/>
      <c r="T26" s="230"/>
      <c r="U26" s="230"/>
      <c r="V26" s="230"/>
      <c r="W26" s="230"/>
      <c r="X26" s="230"/>
      <c r="Y26" s="230"/>
      <c r="Z26" s="230"/>
    </row>
    <row r="27" spans="1:26" ht="21" hidden="1" customHeight="1">
      <c r="A27" s="161"/>
      <c r="B27" s="70"/>
      <c r="C27" s="168"/>
      <c r="D27" s="204"/>
      <c r="E27" s="969" t="s">
        <v>223</v>
      </c>
      <c r="F27" s="66" t="s">
        <v>876</v>
      </c>
      <c r="G27" s="82" t="s">
        <v>102</v>
      </c>
      <c r="H27" s="982"/>
      <c r="I27" s="796"/>
      <c r="J27" s="820"/>
      <c r="K27" s="820" t="s">
        <v>877</v>
      </c>
      <c r="L27" s="1001">
        <v>1</v>
      </c>
      <c r="M27" s="1002"/>
      <c r="N27" s="1003">
        <f>L27*M27</f>
        <v>0</v>
      </c>
      <c r="O27" s="1003"/>
      <c r="P27" s="103" t="s">
        <v>878</v>
      </c>
      <c r="Q27" s="228"/>
      <c r="R27" s="228"/>
      <c r="S27" s="228"/>
      <c r="T27" s="228"/>
      <c r="U27" s="228"/>
      <c r="V27" s="228"/>
      <c r="W27" s="228"/>
      <c r="X27" s="228"/>
      <c r="Y27" s="228"/>
      <c r="Z27" s="228"/>
    </row>
    <row r="28" spans="1:26" ht="21" hidden="1" customHeight="1">
      <c r="A28" s="161"/>
      <c r="B28" s="70"/>
      <c r="C28" s="168"/>
      <c r="D28" s="204"/>
      <c r="E28" s="732"/>
      <c r="F28" s="66" t="s">
        <v>879</v>
      </c>
      <c r="G28" s="82" t="s">
        <v>102</v>
      </c>
      <c r="H28" s="982"/>
      <c r="I28" s="796"/>
      <c r="J28" s="732"/>
      <c r="K28" s="732"/>
      <c r="L28" s="732"/>
      <c r="M28" s="732"/>
      <c r="N28" s="732"/>
      <c r="O28" s="732"/>
      <c r="P28" s="103" t="s">
        <v>878</v>
      </c>
      <c r="Q28" s="228"/>
      <c r="R28" s="228"/>
      <c r="S28" s="228"/>
      <c r="T28" s="228"/>
      <c r="U28" s="228"/>
      <c r="V28" s="228"/>
      <c r="W28" s="228"/>
      <c r="X28" s="228"/>
      <c r="Y28" s="228"/>
      <c r="Z28" s="228"/>
    </row>
    <row r="29" spans="1:26" ht="21" hidden="1" customHeight="1">
      <c r="A29" s="161"/>
      <c r="B29" s="70"/>
      <c r="C29" s="168"/>
      <c r="D29" s="204"/>
      <c r="E29" s="732"/>
      <c r="F29" s="66" t="s">
        <v>880</v>
      </c>
      <c r="G29" s="82" t="s">
        <v>102</v>
      </c>
      <c r="H29" s="982"/>
      <c r="I29" s="796"/>
      <c r="J29" s="732"/>
      <c r="K29" s="732"/>
      <c r="L29" s="732"/>
      <c r="M29" s="732"/>
      <c r="N29" s="732"/>
      <c r="O29" s="732"/>
      <c r="P29" s="103" t="s">
        <v>878</v>
      </c>
      <c r="Q29" s="228"/>
      <c r="R29" s="228"/>
      <c r="S29" s="228"/>
      <c r="T29" s="228"/>
      <c r="U29" s="228"/>
      <c r="V29" s="228"/>
      <c r="W29" s="228"/>
      <c r="X29" s="228"/>
      <c r="Y29" s="228"/>
      <c r="Z29" s="228"/>
    </row>
    <row r="30" spans="1:26" ht="21" hidden="1" customHeight="1">
      <c r="A30" s="161"/>
      <c r="B30" s="70"/>
      <c r="C30" s="168"/>
      <c r="D30" s="204"/>
      <c r="E30" s="732"/>
      <c r="F30" s="66" t="s">
        <v>881</v>
      </c>
      <c r="G30" s="82" t="s">
        <v>102</v>
      </c>
      <c r="H30" s="982"/>
      <c r="I30" s="796"/>
      <c r="J30" s="732"/>
      <c r="K30" s="732"/>
      <c r="L30" s="732"/>
      <c r="M30" s="732"/>
      <c r="N30" s="732"/>
      <c r="O30" s="732"/>
      <c r="P30" s="103" t="s">
        <v>878</v>
      </c>
      <c r="Q30" s="228"/>
      <c r="R30" s="228"/>
      <c r="S30" s="228"/>
      <c r="T30" s="228"/>
      <c r="U30" s="228"/>
      <c r="V30" s="228"/>
      <c r="W30" s="228"/>
      <c r="X30" s="228"/>
      <c r="Y30" s="228"/>
      <c r="Z30" s="228"/>
    </row>
    <row r="31" spans="1:26" ht="21" hidden="1" customHeight="1">
      <c r="A31" s="161"/>
      <c r="B31" s="70"/>
      <c r="C31" s="168"/>
      <c r="D31" s="204"/>
      <c r="E31" s="732"/>
      <c r="F31" s="66" t="s">
        <v>882</v>
      </c>
      <c r="G31" s="82" t="s">
        <v>102</v>
      </c>
      <c r="H31" s="982"/>
      <c r="I31" s="796"/>
      <c r="J31" s="732"/>
      <c r="K31" s="732"/>
      <c r="L31" s="732"/>
      <c r="M31" s="732"/>
      <c r="N31" s="732"/>
      <c r="O31" s="732"/>
      <c r="P31" s="103" t="s">
        <v>878</v>
      </c>
      <c r="Q31" s="228"/>
      <c r="R31" s="228"/>
      <c r="S31" s="228"/>
      <c r="T31" s="228"/>
      <c r="U31" s="228"/>
      <c r="V31" s="228"/>
      <c r="W31" s="228"/>
      <c r="X31" s="228"/>
      <c r="Y31" s="228"/>
      <c r="Z31" s="228"/>
    </row>
    <row r="32" spans="1:26" ht="21" hidden="1" customHeight="1">
      <c r="A32" s="161"/>
      <c r="B32" s="70"/>
      <c r="C32" s="168"/>
      <c r="D32" s="204"/>
      <c r="E32" s="732"/>
      <c r="F32" s="66" t="s">
        <v>4</v>
      </c>
      <c r="G32" s="82" t="s">
        <v>102</v>
      </c>
      <c r="H32" s="982"/>
      <c r="I32" s="796"/>
      <c r="J32" s="732"/>
      <c r="K32" s="732"/>
      <c r="L32" s="732"/>
      <c r="M32" s="732"/>
      <c r="N32" s="732"/>
      <c r="O32" s="732"/>
      <c r="P32" s="103" t="s">
        <v>883</v>
      </c>
      <c r="Q32" s="228"/>
      <c r="R32" s="228"/>
      <c r="S32" s="228"/>
      <c r="T32" s="228"/>
      <c r="U32" s="228"/>
      <c r="V32" s="228"/>
      <c r="W32" s="228"/>
      <c r="X32" s="228"/>
      <c r="Y32" s="228"/>
      <c r="Z32" s="228"/>
    </row>
    <row r="33" spans="1:26" ht="21" hidden="1" customHeight="1">
      <c r="A33" s="161"/>
      <c r="B33" s="70"/>
      <c r="C33" s="168"/>
      <c r="D33" s="204"/>
      <c r="E33" s="733"/>
      <c r="F33" s="66" t="s">
        <v>884</v>
      </c>
      <c r="G33" s="82" t="s">
        <v>102</v>
      </c>
      <c r="H33" s="982"/>
      <c r="I33" s="796"/>
      <c r="J33" s="733"/>
      <c r="K33" s="733"/>
      <c r="L33" s="733"/>
      <c r="M33" s="733"/>
      <c r="N33" s="733"/>
      <c r="O33" s="733"/>
      <c r="P33" s="103" t="s">
        <v>885</v>
      </c>
      <c r="Q33" s="228"/>
      <c r="R33" s="228"/>
      <c r="S33" s="228"/>
      <c r="T33" s="228"/>
      <c r="U33" s="228"/>
      <c r="V33" s="228"/>
      <c r="W33" s="228"/>
      <c r="X33" s="228"/>
      <c r="Y33" s="228"/>
      <c r="Z33" s="228"/>
    </row>
    <row r="34" spans="1:26" ht="21" hidden="1" customHeight="1">
      <c r="A34" s="161"/>
      <c r="B34" s="70"/>
      <c r="C34" s="168"/>
      <c r="D34" s="204"/>
      <c r="E34" s="969" t="s">
        <v>229</v>
      </c>
      <c r="F34" s="66" t="s">
        <v>876</v>
      </c>
      <c r="G34" s="82" t="s">
        <v>102</v>
      </c>
      <c r="H34" s="982"/>
      <c r="I34" s="796"/>
      <c r="J34" s="820"/>
      <c r="K34" s="820" t="s">
        <v>877</v>
      </c>
      <c r="L34" s="1001">
        <v>1</v>
      </c>
      <c r="M34" s="1002"/>
      <c r="N34" s="1003">
        <f>L34*M34</f>
        <v>0</v>
      </c>
      <c r="O34" s="1003"/>
      <c r="P34" s="103" t="s">
        <v>878</v>
      </c>
      <c r="Q34" s="228"/>
      <c r="R34" s="228"/>
      <c r="S34" s="228"/>
      <c r="T34" s="228"/>
      <c r="U34" s="228"/>
      <c r="V34" s="228"/>
      <c r="W34" s="228"/>
      <c r="X34" s="228"/>
      <c r="Y34" s="228"/>
      <c r="Z34" s="228"/>
    </row>
    <row r="35" spans="1:26" ht="21" hidden="1" customHeight="1">
      <c r="A35" s="161"/>
      <c r="B35" s="70"/>
      <c r="C35" s="168"/>
      <c r="D35" s="204"/>
      <c r="E35" s="732"/>
      <c r="F35" s="66" t="s">
        <v>879</v>
      </c>
      <c r="G35" s="82" t="s">
        <v>102</v>
      </c>
      <c r="H35" s="982"/>
      <c r="I35" s="796"/>
      <c r="J35" s="732"/>
      <c r="K35" s="732"/>
      <c r="L35" s="732"/>
      <c r="M35" s="732"/>
      <c r="N35" s="732"/>
      <c r="O35" s="732"/>
      <c r="P35" s="103" t="s">
        <v>878</v>
      </c>
      <c r="Q35" s="228"/>
      <c r="R35" s="228"/>
      <c r="S35" s="228"/>
      <c r="T35" s="228"/>
      <c r="U35" s="228"/>
      <c r="V35" s="228"/>
      <c r="W35" s="228"/>
      <c r="X35" s="228"/>
      <c r="Y35" s="228"/>
      <c r="Z35" s="228"/>
    </row>
    <row r="36" spans="1:26" ht="21" hidden="1" customHeight="1">
      <c r="A36" s="161"/>
      <c r="B36" s="70"/>
      <c r="C36" s="168"/>
      <c r="D36" s="204"/>
      <c r="E36" s="732"/>
      <c r="F36" s="66" t="s">
        <v>880</v>
      </c>
      <c r="G36" s="82" t="s">
        <v>102</v>
      </c>
      <c r="H36" s="982"/>
      <c r="I36" s="796"/>
      <c r="J36" s="732"/>
      <c r="K36" s="732"/>
      <c r="L36" s="732"/>
      <c r="M36" s="732"/>
      <c r="N36" s="732"/>
      <c r="O36" s="732"/>
      <c r="P36" s="103" t="s">
        <v>878</v>
      </c>
      <c r="Q36" s="228"/>
      <c r="R36" s="228"/>
      <c r="S36" s="228"/>
      <c r="T36" s="228"/>
      <c r="U36" s="228"/>
      <c r="V36" s="228"/>
      <c r="W36" s="228"/>
      <c r="X36" s="228"/>
      <c r="Y36" s="228"/>
      <c r="Z36" s="228"/>
    </row>
    <row r="37" spans="1:26" ht="21" hidden="1" customHeight="1">
      <c r="A37" s="161"/>
      <c r="B37" s="70"/>
      <c r="C37" s="168"/>
      <c r="D37" s="204"/>
      <c r="E37" s="732"/>
      <c r="F37" s="66" t="s">
        <v>881</v>
      </c>
      <c r="G37" s="82" t="s">
        <v>102</v>
      </c>
      <c r="H37" s="982"/>
      <c r="I37" s="796"/>
      <c r="J37" s="732"/>
      <c r="K37" s="732"/>
      <c r="L37" s="732"/>
      <c r="M37" s="732"/>
      <c r="N37" s="732"/>
      <c r="O37" s="732"/>
      <c r="P37" s="103" t="s">
        <v>878</v>
      </c>
      <c r="Q37" s="228"/>
      <c r="R37" s="228"/>
      <c r="S37" s="228"/>
      <c r="T37" s="228"/>
      <c r="U37" s="228"/>
      <c r="V37" s="228"/>
      <c r="W37" s="228"/>
      <c r="X37" s="228"/>
      <c r="Y37" s="228"/>
      <c r="Z37" s="228"/>
    </row>
    <row r="38" spans="1:26" ht="21" hidden="1" customHeight="1">
      <c r="A38" s="161"/>
      <c r="B38" s="70"/>
      <c r="C38" s="168"/>
      <c r="D38" s="204"/>
      <c r="E38" s="732"/>
      <c r="F38" s="66" t="s">
        <v>882</v>
      </c>
      <c r="G38" s="82" t="s">
        <v>102</v>
      </c>
      <c r="H38" s="982"/>
      <c r="I38" s="796"/>
      <c r="J38" s="732"/>
      <c r="K38" s="732"/>
      <c r="L38" s="732"/>
      <c r="M38" s="732"/>
      <c r="N38" s="732"/>
      <c r="O38" s="732"/>
      <c r="P38" s="103" t="s">
        <v>878</v>
      </c>
      <c r="Q38" s="228"/>
      <c r="R38" s="228"/>
      <c r="S38" s="228"/>
      <c r="T38" s="228"/>
      <c r="U38" s="228"/>
      <c r="V38" s="228"/>
      <c r="W38" s="228"/>
      <c r="X38" s="228"/>
      <c r="Y38" s="228"/>
      <c r="Z38" s="228"/>
    </row>
    <row r="39" spans="1:26" ht="21" hidden="1" customHeight="1">
      <c r="A39" s="161"/>
      <c r="B39" s="70"/>
      <c r="C39" s="168"/>
      <c r="D39" s="204"/>
      <c r="E39" s="732"/>
      <c r="F39" s="66" t="s">
        <v>4</v>
      </c>
      <c r="G39" s="82" t="s">
        <v>102</v>
      </c>
      <c r="H39" s="982"/>
      <c r="I39" s="796"/>
      <c r="J39" s="732"/>
      <c r="K39" s="732"/>
      <c r="L39" s="732"/>
      <c r="M39" s="732"/>
      <c r="N39" s="732"/>
      <c r="O39" s="732"/>
      <c r="P39" s="103" t="s">
        <v>883</v>
      </c>
      <c r="Q39" s="228"/>
      <c r="R39" s="228"/>
      <c r="S39" s="228"/>
      <c r="T39" s="228"/>
      <c r="U39" s="228"/>
      <c r="V39" s="228"/>
      <c r="W39" s="228"/>
      <c r="X39" s="228"/>
      <c r="Y39" s="228"/>
      <c r="Z39" s="228"/>
    </row>
    <row r="40" spans="1:26" ht="21" hidden="1" customHeight="1">
      <c r="A40" s="161"/>
      <c r="B40" s="70"/>
      <c r="C40" s="168"/>
      <c r="D40" s="204"/>
      <c r="E40" s="733"/>
      <c r="F40" s="66" t="s">
        <v>884</v>
      </c>
      <c r="G40" s="82" t="s">
        <v>102</v>
      </c>
      <c r="H40" s="982"/>
      <c r="I40" s="796"/>
      <c r="J40" s="733"/>
      <c r="K40" s="733"/>
      <c r="L40" s="733"/>
      <c r="M40" s="733"/>
      <c r="N40" s="733"/>
      <c r="O40" s="733"/>
      <c r="P40" s="103" t="s">
        <v>885</v>
      </c>
      <c r="Q40" s="228"/>
      <c r="R40" s="228"/>
      <c r="S40" s="228"/>
      <c r="T40" s="228"/>
      <c r="U40" s="228"/>
      <c r="V40" s="228"/>
      <c r="W40" s="228"/>
      <c r="X40" s="228"/>
      <c r="Y40" s="228"/>
      <c r="Z40" s="228"/>
    </row>
    <row r="41" spans="1:26" ht="21" customHeight="1">
      <c r="A41" s="200"/>
      <c r="B41" s="201"/>
      <c r="C41" s="198"/>
      <c r="D41" s="202"/>
      <c r="E41" s="203" t="s">
        <v>227</v>
      </c>
      <c r="F41" s="981" t="s">
        <v>228</v>
      </c>
      <c r="G41" s="785"/>
      <c r="H41" s="785"/>
      <c r="I41" s="796"/>
      <c r="J41" s="223"/>
      <c r="K41" s="227"/>
      <c r="L41" s="225"/>
      <c r="M41" s="226"/>
      <c r="N41" s="203">
        <f>SUM(N42:N55)</f>
        <v>0</v>
      </c>
      <c r="O41" s="203"/>
      <c r="P41" s="190" t="s">
        <v>886</v>
      </c>
      <c r="Q41" s="230"/>
      <c r="R41" s="230"/>
      <c r="S41" s="230"/>
      <c r="T41" s="230"/>
      <c r="U41" s="230"/>
      <c r="V41" s="230"/>
      <c r="W41" s="230"/>
      <c r="X41" s="230"/>
      <c r="Y41" s="230"/>
      <c r="Z41" s="230"/>
    </row>
    <row r="42" spans="1:26" ht="21" hidden="1" customHeight="1">
      <c r="A42" s="161"/>
      <c r="B42" s="70"/>
      <c r="C42" s="168"/>
      <c r="D42" s="204"/>
      <c r="E42" s="969" t="s">
        <v>223</v>
      </c>
      <c r="F42" s="66" t="s">
        <v>876</v>
      </c>
      <c r="G42" s="82" t="s">
        <v>102</v>
      </c>
      <c r="H42" s="982"/>
      <c r="I42" s="796"/>
      <c r="J42" s="820"/>
      <c r="K42" s="820" t="s">
        <v>877</v>
      </c>
      <c r="L42" s="1001">
        <v>1</v>
      </c>
      <c r="M42" s="1002"/>
      <c r="N42" s="1003">
        <f>L42*M42</f>
        <v>0</v>
      </c>
      <c r="O42" s="1003"/>
      <c r="P42" s="103" t="s">
        <v>878</v>
      </c>
      <c r="Q42" s="228"/>
      <c r="R42" s="228"/>
      <c r="S42" s="228"/>
      <c r="T42" s="228"/>
      <c r="U42" s="228"/>
      <c r="V42" s="228"/>
      <c r="W42" s="228"/>
      <c r="X42" s="228"/>
      <c r="Y42" s="228"/>
      <c r="Z42" s="228"/>
    </row>
    <row r="43" spans="1:26" ht="21" hidden="1" customHeight="1">
      <c r="A43" s="161"/>
      <c r="B43" s="70"/>
      <c r="C43" s="168"/>
      <c r="D43" s="204"/>
      <c r="E43" s="732"/>
      <c r="F43" s="66" t="s">
        <v>879</v>
      </c>
      <c r="G43" s="82" t="s">
        <v>102</v>
      </c>
      <c r="H43" s="982"/>
      <c r="I43" s="796"/>
      <c r="J43" s="732"/>
      <c r="K43" s="732"/>
      <c r="L43" s="732"/>
      <c r="M43" s="732"/>
      <c r="N43" s="732"/>
      <c r="O43" s="732"/>
      <c r="P43" s="103" t="s">
        <v>878</v>
      </c>
      <c r="Q43" s="228"/>
      <c r="R43" s="228"/>
      <c r="S43" s="228"/>
      <c r="T43" s="228"/>
      <c r="U43" s="228"/>
      <c r="V43" s="228"/>
      <c r="W43" s="228"/>
      <c r="X43" s="228"/>
      <c r="Y43" s="228"/>
      <c r="Z43" s="228"/>
    </row>
    <row r="44" spans="1:26" ht="21" hidden="1" customHeight="1">
      <c r="A44" s="161"/>
      <c r="B44" s="70"/>
      <c r="C44" s="168"/>
      <c r="D44" s="204"/>
      <c r="E44" s="732"/>
      <c r="F44" s="66" t="s">
        <v>880</v>
      </c>
      <c r="G44" s="82" t="s">
        <v>102</v>
      </c>
      <c r="H44" s="982"/>
      <c r="I44" s="796"/>
      <c r="J44" s="732"/>
      <c r="K44" s="732"/>
      <c r="L44" s="732"/>
      <c r="M44" s="732"/>
      <c r="N44" s="732"/>
      <c r="O44" s="732"/>
      <c r="P44" s="103" t="s">
        <v>878</v>
      </c>
      <c r="Q44" s="228"/>
      <c r="R44" s="228"/>
      <c r="S44" s="228"/>
      <c r="T44" s="228"/>
      <c r="U44" s="228"/>
      <c r="V44" s="228"/>
      <c r="W44" s="228"/>
      <c r="X44" s="228"/>
      <c r="Y44" s="228"/>
      <c r="Z44" s="228"/>
    </row>
    <row r="45" spans="1:26" ht="21" hidden="1" customHeight="1">
      <c r="A45" s="161"/>
      <c r="B45" s="70"/>
      <c r="C45" s="168"/>
      <c r="D45" s="204"/>
      <c r="E45" s="732"/>
      <c r="F45" s="66" t="s">
        <v>881</v>
      </c>
      <c r="G45" s="82" t="s">
        <v>102</v>
      </c>
      <c r="H45" s="982"/>
      <c r="I45" s="796"/>
      <c r="J45" s="732"/>
      <c r="K45" s="732"/>
      <c r="L45" s="732"/>
      <c r="M45" s="732"/>
      <c r="N45" s="732"/>
      <c r="O45" s="732"/>
      <c r="P45" s="103" t="s">
        <v>878</v>
      </c>
      <c r="Q45" s="228"/>
      <c r="R45" s="228"/>
      <c r="S45" s="228"/>
      <c r="T45" s="228"/>
      <c r="U45" s="228"/>
      <c r="V45" s="228"/>
      <c r="W45" s="228"/>
      <c r="X45" s="228"/>
      <c r="Y45" s="228"/>
      <c r="Z45" s="228"/>
    </row>
    <row r="46" spans="1:26" ht="21" hidden="1" customHeight="1">
      <c r="A46" s="161"/>
      <c r="B46" s="70"/>
      <c r="C46" s="168"/>
      <c r="D46" s="204"/>
      <c r="E46" s="732"/>
      <c r="F46" s="66" t="s">
        <v>882</v>
      </c>
      <c r="G46" s="82" t="s">
        <v>102</v>
      </c>
      <c r="H46" s="982"/>
      <c r="I46" s="796"/>
      <c r="J46" s="732"/>
      <c r="K46" s="732"/>
      <c r="L46" s="732"/>
      <c r="M46" s="732"/>
      <c r="N46" s="732"/>
      <c r="O46" s="732"/>
      <c r="P46" s="103" t="s">
        <v>878</v>
      </c>
      <c r="Q46" s="228"/>
      <c r="R46" s="228"/>
      <c r="S46" s="228"/>
      <c r="T46" s="228"/>
      <c r="U46" s="228"/>
      <c r="V46" s="228"/>
      <c r="W46" s="228"/>
      <c r="X46" s="228"/>
      <c r="Y46" s="228"/>
      <c r="Z46" s="228"/>
    </row>
    <row r="47" spans="1:26" ht="21" hidden="1" customHeight="1">
      <c r="A47" s="161"/>
      <c r="B47" s="70"/>
      <c r="C47" s="168"/>
      <c r="D47" s="204"/>
      <c r="E47" s="732"/>
      <c r="F47" s="66" t="s">
        <v>4</v>
      </c>
      <c r="G47" s="82" t="s">
        <v>102</v>
      </c>
      <c r="H47" s="982"/>
      <c r="I47" s="796"/>
      <c r="J47" s="732"/>
      <c r="K47" s="732"/>
      <c r="L47" s="732"/>
      <c r="M47" s="732"/>
      <c r="N47" s="732"/>
      <c r="O47" s="732"/>
      <c r="P47" s="103" t="s">
        <v>883</v>
      </c>
      <c r="Q47" s="228"/>
      <c r="R47" s="228"/>
      <c r="S47" s="228"/>
      <c r="T47" s="228"/>
      <c r="U47" s="228"/>
      <c r="V47" s="228"/>
      <c r="W47" s="228"/>
      <c r="X47" s="228"/>
      <c r="Y47" s="228"/>
      <c r="Z47" s="228"/>
    </row>
    <row r="48" spans="1:26" ht="21" hidden="1" customHeight="1">
      <c r="A48" s="161"/>
      <c r="B48" s="70"/>
      <c r="C48" s="168"/>
      <c r="D48" s="204"/>
      <c r="E48" s="733"/>
      <c r="F48" s="66" t="s">
        <v>884</v>
      </c>
      <c r="G48" s="82" t="s">
        <v>102</v>
      </c>
      <c r="H48" s="982"/>
      <c r="I48" s="796"/>
      <c r="J48" s="733"/>
      <c r="K48" s="733"/>
      <c r="L48" s="733"/>
      <c r="M48" s="733"/>
      <c r="N48" s="733"/>
      <c r="O48" s="733"/>
      <c r="P48" s="103" t="s">
        <v>885</v>
      </c>
      <c r="Q48" s="228"/>
      <c r="R48" s="228"/>
      <c r="S48" s="228"/>
      <c r="T48" s="228"/>
      <c r="U48" s="228"/>
      <c r="V48" s="228"/>
      <c r="W48" s="228"/>
      <c r="X48" s="228"/>
      <c r="Y48" s="228"/>
      <c r="Z48" s="228"/>
    </row>
    <row r="49" spans="1:26" ht="21" hidden="1" customHeight="1">
      <c r="A49" s="161"/>
      <c r="B49" s="70"/>
      <c r="C49" s="168"/>
      <c r="D49" s="204"/>
      <c r="E49" s="969" t="s">
        <v>229</v>
      </c>
      <c r="F49" s="66" t="s">
        <v>876</v>
      </c>
      <c r="G49" s="82" t="s">
        <v>102</v>
      </c>
      <c r="H49" s="982"/>
      <c r="I49" s="796"/>
      <c r="J49" s="820"/>
      <c r="K49" s="820" t="s">
        <v>877</v>
      </c>
      <c r="L49" s="1001">
        <v>1</v>
      </c>
      <c r="M49" s="1002"/>
      <c r="N49" s="1003">
        <f>L49*M49</f>
        <v>0</v>
      </c>
      <c r="O49" s="1003"/>
      <c r="P49" s="103" t="s">
        <v>878</v>
      </c>
      <c r="Q49" s="228"/>
      <c r="R49" s="228"/>
      <c r="S49" s="228"/>
      <c r="T49" s="228"/>
      <c r="U49" s="228"/>
      <c r="V49" s="228"/>
      <c r="W49" s="228"/>
      <c r="X49" s="228"/>
      <c r="Y49" s="228"/>
      <c r="Z49" s="228"/>
    </row>
    <row r="50" spans="1:26" ht="21" hidden="1" customHeight="1">
      <c r="A50" s="161"/>
      <c r="B50" s="70"/>
      <c r="C50" s="168"/>
      <c r="D50" s="204"/>
      <c r="E50" s="732"/>
      <c r="F50" s="66" t="s">
        <v>879</v>
      </c>
      <c r="G50" s="82" t="s">
        <v>102</v>
      </c>
      <c r="H50" s="982"/>
      <c r="I50" s="796"/>
      <c r="J50" s="732"/>
      <c r="K50" s="732"/>
      <c r="L50" s="732"/>
      <c r="M50" s="732"/>
      <c r="N50" s="732"/>
      <c r="O50" s="732"/>
      <c r="P50" s="103" t="s">
        <v>878</v>
      </c>
      <c r="Q50" s="228"/>
      <c r="R50" s="228"/>
      <c r="S50" s="228"/>
      <c r="T50" s="228"/>
      <c r="U50" s="228"/>
      <c r="V50" s="228"/>
      <c r="W50" s="228"/>
      <c r="X50" s="228"/>
      <c r="Y50" s="228"/>
      <c r="Z50" s="228"/>
    </row>
    <row r="51" spans="1:26" ht="21" hidden="1" customHeight="1">
      <c r="A51" s="161"/>
      <c r="B51" s="70"/>
      <c r="C51" s="168"/>
      <c r="D51" s="204"/>
      <c r="E51" s="732"/>
      <c r="F51" s="66" t="s">
        <v>880</v>
      </c>
      <c r="G51" s="82" t="s">
        <v>102</v>
      </c>
      <c r="H51" s="982"/>
      <c r="I51" s="796"/>
      <c r="J51" s="732"/>
      <c r="K51" s="732"/>
      <c r="L51" s="732"/>
      <c r="M51" s="732"/>
      <c r="N51" s="732"/>
      <c r="O51" s="732"/>
      <c r="P51" s="103" t="s">
        <v>878</v>
      </c>
      <c r="Q51" s="228"/>
      <c r="R51" s="228"/>
      <c r="S51" s="228"/>
      <c r="T51" s="228"/>
      <c r="U51" s="228"/>
      <c r="V51" s="228"/>
      <c r="W51" s="228"/>
      <c r="X51" s="228"/>
      <c r="Y51" s="228"/>
      <c r="Z51" s="228"/>
    </row>
    <row r="52" spans="1:26" ht="21" hidden="1" customHeight="1">
      <c r="A52" s="161"/>
      <c r="B52" s="70"/>
      <c r="C52" s="168"/>
      <c r="D52" s="204"/>
      <c r="E52" s="732"/>
      <c r="F52" s="66" t="s">
        <v>881</v>
      </c>
      <c r="G52" s="82" t="s">
        <v>102</v>
      </c>
      <c r="H52" s="982"/>
      <c r="I52" s="796"/>
      <c r="J52" s="732"/>
      <c r="K52" s="732"/>
      <c r="L52" s="732"/>
      <c r="M52" s="732"/>
      <c r="N52" s="732"/>
      <c r="O52" s="732"/>
      <c r="P52" s="103" t="s">
        <v>878</v>
      </c>
      <c r="Q52" s="228"/>
      <c r="R52" s="228"/>
      <c r="S52" s="228"/>
      <c r="T52" s="228"/>
      <c r="U52" s="228"/>
      <c r="V52" s="228"/>
      <c r="W52" s="228"/>
      <c r="X52" s="228"/>
      <c r="Y52" s="228"/>
      <c r="Z52" s="228"/>
    </row>
    <row r="53" spans="1:26" ht="21" hidden="1" customHeight="1">
      <c r="A53" s="161"/>
      <c r="B53" s="70"/>
      <c r="C53" s="168"/>
      <c r="D53" s="204"/>
      <c r="E53" s="732"/>
      <c r="F53" s="66" t="s">
        <v>882</v>
      </c>
      <c r="G53" s="82" t="s">
        <v>102</v>
      </c>
      <c r="H53" s="982"/>
      <c r="I53" s="796"/>
      <c r="J53" s="732"/>
      <c r="K53" s="732"/>
      <c r="L53" s="732"/>
      <c r="M53" s="732"/>
      <c r="N53" s="732"/>
      <c r="O53" s="732"/>
      <c r="P53" s="103" t="s">
        <v>878</v>
      </c>
      <c r="Q53" s="228"/>
      <c r="R53" s="228"/>
      <c r="S53" s="228"/>
      <c r="T53" s="228"/>
      <c r="U53" s="228"/>
      <c r="V53" s="228"/>
      <c r="W53" s="228"/>
      <c r="X53" s="228"/>
      <c r="Y53" s="228"/>
      <c r="Z53" s="228"/>
    </row>
    <row r="54" spans="1:26" ht="21" hidden="1" customHeight="1">
      <c r="A54" s="161"/>
      <c r="B54" s="70"/>
      <c r="C54" s="168"/>
      <c r="D54" s="204"/>
      <c r="E54" s="732"/>
      <c r="F54" s="66" t="s">
        <v>4</v>
      </c>
      <c r="G54" s="82" t="s">
        <v>102</v>
      </c>
      <c r="H54" s="982"/>
      <c r="I54" s="796"/>
      <c r="J54" s="732"/>
      <c r="K54" s="732"/>
      <c r="L54" s="732"/>
      <c r="M54" s="732"/>
      <c r="N54" s="732"/>
      <c r="O54" s="732"/>
      <c r="P54" s="103" t="s">
        <v>883</v>
      </c>
      <c r="Q54" s="228"/>
      <c r="R54" s="228"/>
      <c r="S54" s="228"/>
      <c r="T54" s="228"/>
      <c r="U54" s="228"/>
      <c r="V54" s="228"/>
      <c r="W54" s="228"/>
      <c r="X54" s="228"/>
      <c r="Y54" s="228"/>
      <c r="Z54" s="228"/>
    </row>
    <row r="55" spans="1:26" ht="21" hidden="1" customHeight="1">
      <c r="A55" s="161"/>
      <c r="B55" s="70"/>
      <c r="C55" s="168"/>
      <c r="D55" s="204"/>
      <c r="E55" s="733"/>
      <c r="F55" s="66" t="s">
        <v>884</v>
      </c>
      <c r="G55" s="82" t="s">
        <v>102</v>
      </c>
      <c r="H55" s="982"/>
      <c r="I55" s="796"/>
      <c r="J55" s="733"/>
      <c r="K55" s="733"/>
      <c r="L55" s="733"/>
      <c r="M55" s="733"/>
      <c r="N55" s="733"/>
      <c r="O55" s="733"/>
      <c r="P55" s="103" t="s">
        <v>885</v>
      </c>
      <c r="Q55" s="228"/>
      <c r="R55" s="228"/>
      <c r="S55" s="228"/>
      <c r="T55" s="228"/>
      <c r="U55" s="228"/>
      <c r="V55" s="228"/>
      <c r="W55" s="228"/>
      <c r="X55" s="228"/>
      <c r="Y55" s="228"/>
      <c r="Z55" s="228"/>
    </row>
    <row r="56" spans="1:26" ht="39.75" customHeight="1">
      <c r="A56" s="195"/>
      <c r="B56" s="62"/>
      <c r="C56" s="198"/>
      <c r="D56" s="199" t="s">
        <v>31</v>
      </c>
      <c r="E56" s="980" t="s">
        <v>887</v>
      </c>
      <c r="F56" s="785"/>
      <c r="G56" s="785"/>
      <c r="H56" s="785"/>
      <c r="I56" s="796"/>
      <c r="J56" s="220"/>
      <c r="K56" s="99"/>
      <c r="L56" s="221"/>
      <c r="M56" s="222"/>
      <c r="N56" s="101">
        <f>N57+N76</f>
        <v>0</v>
      </c>
      <c r="O56" s="101"/>
      <c r="P56" s="190" t="s">
        <v>874</v>
      </c>
      <c r="Q56" s="229"/>
      <c r="R56" s="229"/>
      <c r="S56" s="229"/>
      <c r="T56" s="229"/>
      <c r="U56" s="229"/>
      <c r="V56" s="229"/>
      <c r="W56" s="229"/>
      <c r="X56" s="229"/>
      <c r="Y56" s="229"/>
      <c r="Z56" s="229"/>
    </row>
    <row r="57" spans="1:26" ht="21" customHeight="1">
      <c r="A57" s="200"/>
      <c r="B57" s="201"/>
      <c r="C57" s="198"/>
      <c r="D57" s="202"/>
      <c r="E57" s="207" t="s">
        <v>225</v>
      </c>
      <c r="F57" s="981" t="s">
        <v>231</v>
      </c>
      <c r="G57" s="785"/>
      <c r="H57" s="785"/>
      <c r="I57" s="796"/>
      <c r="J57" s="223"/>
      <c r="K57" s="227"/>
      <c r="L57" s="225"/>
      <c r="M57" s="226"/>
      <c r="N57" s="203">
        <f>SUM(N58:N75)</f>
        <v>0</v>
      </c>
      <c r="O57" s="203"/>
      <c r="P57" s="190" t="s">
        <v>888</v>
      </c>
      <c r="Q57" s="230"/>
      <c r="R57" s="230"/>
      <c r="S57" s="230"/>
      <c r="T57" s="230"/>
      <c r="U57" s="230"/>
      <c r="V57" s="230"/>
      <c r="W57" s="230"/>
      <c r="X57" s="230"/>
      <c r="Y57" s="230"/>
      <c r="Z57" s="230"/>
    </row>
    <row r="58" spans="1:26" ht="21" hidden="1" customHeight="1">
      <c r="A58" s="161"/>
      <c r="B58" s="70"/>
      <c r="C58" s="168"/>
      <c r="D58" s="204"/>
      <c r="E58" s="969" t="s">
        <v>223</v>
      </c>
      <c r="F58" s="66" t="s">
        <v>889</v>
      </c>
      <c r="G58" s="82" t="s">
        <v>102</v>
      </c>
      <c r="H58" s="961"/>
      <c r="I58" s="796"/>
      <c r="J58" s="820"/>
      <c r="K58" s="820" t="s">
        <v>890</v>
      </c>
      <c r="L58" s="820">
        <v>1</v>
      </c>
      <c r="M58" s="957"/>
      <c r="N58" s="820">
        <f>L58*M58</f>
        <v>0</v>
      </c>
      <c r="O58" s="820"/>
      <c r="P58" s="103" t="s">
        <v>878</v>
      </c>
      <c r="Q58" s="228"/>
      <c r="R58" s="228"/>
      <c r="S58" s="228"/>
      <c r="T58" s="228"/>
      <c r="U58" s="228"/>
      <c r="V58" s="228"/>
      <c r="W58" s="228"/>
      <c r="X58" s="228"/>
      <c r="Y58" s="228"/>
      <c r="Z58" s="228"/>
    </row>
    <row r="59" spans="1:26" ht="21" hidden="1" customHeight="1">
      <c r="A59" s="161"/>
      <c r="B59" s="70"/>
      <c r="C59" s="168"/>
      <c r="D59" s="204"/>
      <c r="E59" s="732"/>
      <c r="F59" s="66" t="s">
        <v>891</v>
      </c>
      <c r="G59" s="82" t="s">
        <v>102</v>
      </c>
      <c r="H59" s="961"/>
      <c r="I59" s="796"/>
      <c r="J59" s="732"/>
      <c r="K59" s="732"/>
      <c r="L59" s="732"/>
      <c r="M59" s="732"/>
      <c r="N59" s="732"/>
      <c r="O59" s="732"/>
      <c r="P59" s="103" t="s">
        <v>878</v>
      </c>
      <c r="Q59" s="228"/>
      <c r="R59" s="228"/>
      <c r="S59" s="228"/>
      <c r="T59" s="228"/>
      <c r="U59" s="228"/>
      <c r="V59" s="228"/>
      <c r="W59" s="228"/>
      <c r="X59" s="228"/>
      <c r="Y59" s="228"/>
      <c r="Z59" s="228"/>
    </row>
    <row r="60" spans="1:26" ht="21" hidden="1" customHeight="1">
      <c r="A60" s="161"/>
      <c r="B60" s="70"/>
      <c r="C60" s="168"/>
      <c r="D60" s="204"/>
      <c r="E60" s="732"/>
      <c r="F60" s="66" t="s">
        <v>882</v>
      </c>
      <c r="G60" s="82" t="s">
        <v>102</v>
      </c>
      <c r="H60" s="961"/>
      <c r="I60" s="796"/>
      <c r="J60" s="732"/>
      <c r="K60" s="732"/>
      <c r="L60" s="732"/>
      <c r="M60" s="732"/>
      <c r="N60" s="732"/>
      <c r="O60" s="732"/>
      <c r="P60" s="103" t="s">
        <v>878</v>
      </c>
      <c r="Q60" s="228"/>
      <c r="R60" s="228"/>
      <c r="S60" s="228"/>
      <c r="T60" s="228"/>
      <c r="U60" s="228"/>
      <c r="V60" s="228"/>
      <c r="W60" s="228"/>
      <c r="X60" s="228"/>
      <c r="Y60" s="228"/>
      <c r="Z60" s="228"/>
    </row>
    <row r="61" spans="1:26" ht="21" hidden="1" customHeight="1">
      <c r="A61" s="161"/>
      <c r="B61" s="70"/>
      <c r="C61" s="168"/>
      <c r="D61" s="204"/>
      <c r="E61" s="732"/>
      <c r="F61" s="66" t="s">
        <v>876</v>
      </c>
      <c r="G61" s="82" t="s">
        <v>102</v>
      </c>
      <c r="H61" s="961"/>
      <c r="I61" s="796"/>
      <c r="J61" s="732"/>
      <c r="K61" s="732"/>
      <c r="L61" s="732"/>
      <c r="M61" s="732"/>
      <c r="N61" s="732"/>
      <c r="O61" s="732"/>
      <c r="P61" s="103" t="s">
        <v>878</v>
      </c>
      <c r="Q61" s="228"/>
      <c r="R61" s="228"/>
      <c r="S61" s="228"/>
      <c r="T61" s="228"/>
      <c r="U61" s="228"/>
      <c r="V61" s="228"/>
      <c r="W61" s="228"/>
      <c r="X61" s="228"/>
      <c r="Y61" s="228"/>
      <c r="Z61" s="228"/>
    </row>
    <row r="62" spans="1:26" ht="21" hidden="1" customHeight="1">
      <c r="A62" s="161"/>
      <c r="B62" s="70"/>
      <c r="C62" s="168"/>
      <c r="D62" s="204"/>
      <c r="E62" s="732"/>
      <c r="F62" s="66" t="s">
        <v>892</v>
      </c>
      <c r="G62" s="82" t="s">
        <v>102</v>
      </c>
      <c r="H62" s="961"/>
      <c r="I62" s="796"/>
      <c r="J62" s="732"/>
      <c r="K62" s="732"/>
      <c r="L62" s="732"/>
      <c r="M62" s="732"/>
      <c r="N62" s="732"/>
      <c r="O62" s="732"/>
      <c r="P62" s="103" t="s">
        <v>878</v>
      </c>
      <c r="Q62" s="228"/>
      <c r="R62" s="228"/>
      <c r="S62" s="228"/>
      <c r="T62" s="228"/>
      <c r="U62" s="228"/>
      <c r="V62" s="228"/>
      <c r="W62" s="228"/>
      <c r="X62" s="228"/>
      <c r="Y62" s="228"/>
      <c r="Z62" s="228"/>
    </row>
    <row r="63" spans="1:26" ht="21" hidden="1" customHeight="1">
      <c r="A63" s="161"/>
      <c r="B63" s="70"/>
      <c r="C63" s="168"/>
      <c r="D63" s="204"/>
      <c r="E63" s="732"/>
      <c r="F63" s="66" t="s">
        <v>880</v>
      </c>
      <c r="G63" s="82" t="s">
        <v>102</v>
      </c>
      <c r="H63" s="961"/>
      <c r="I63" s="796"/>
      <c r="J63" s="732"/>
      <c r="K63" s="732"/>
      <c r="L63" s="732"/>
      <c r="M63" s="732"/>
      <c r="N63" s="732"/>
      <c r="O63" s="732"/>
      <c r="P63" s="103" t="s">
        <v>878</v>
      </c>
      <c r="Q63" s="228"/>
      <c r="R63" s="228"/>
      <c r="S63" s="228"/>
      <c r="T63" s="228"/>
      <c r="U63" s="228"/>
      <c r="V63" s="228"/>
      <c r="W63" s="228"/>
      <c r="X63" s="228"/>
      <c r="Y63" s="228"/>
      <c r="Z63" s="228"/>
    </row>
    <row r="64" spans="1:26" ht="21" hidden="1" customHeight="1">
      <c r="A64" s="161"/>
      <c r="B64" s="70"/>
      <c r="C64" s="168"/>
      <c r="D64" s="204"/>
      <c r="E64" s="732"/>
      <c r="F64" s="66" t="s">
        <v>881</v>
      </c>
      <c r="G64" s="82" t="s">
        <v>102</v>
      </c>
      <c r="H64" s="961"/>
      <c r="I64" s="796"/>
      <c r="J64" s="732"/>
      <c r="K64" s="732"/>
      <c r="L64" s="732"/>
      <c r="M64" s="732"/>
      <c r="N64" s="732"/>
      <c r="O64" s="732"/>
      <c r="P64" s="103" t="s">
        <v>878</v>
      </c>
      <c r="Q64" s="228"/>
      <c r="R64" s="228"/>
      <c r="S64" s="228"/>
      <c r="T64" s="228"/>
      <c r="U64" s="228"/>
      <c r="V64" s="228"/>
      <c r="W64" s="228"/>
      <c r="X64" s="228"/>
      <c r="Y64" s="228"/>
      <c r="Z64" s="228"/>
    </row>
    <row r="65" spans="1:26" ht="21" hidden="1" customHeight="1">
      <c r="A65" s="161"/>
      <c r="B65" s="70"/>
      <c r="C65" s="168"/>
      <c r="D65" s="204"/>
      <c r="E65" s="732"/>
      <c r="F65" s="66" t="s">
        <v>4</v>
      </c>
      <c r="G65" s="82" t="s">
        <v>102</v>
      </c>
      <c r="H65" s="961"/>
      <c r="I65" s="796"/>
      <c r="J65" s="732"/>
      <c r="K65" s="732"/>
      <c r="L65" s="732"/>
      <c r="M65" s="732"/>
      <c r="N65" s="732"/>
      <c r="O65" s="732"/>
      <c r="P65" s="103" t="s">
        <v>883</v>
      </c>
      <c r="Q65" s="228"/>
      <c r="R65" s="228"/>
      <c r="S65" s="228"/>
      <c r="T65" s="228"/>
      <c r="U65" s="228"/>
      <c r="V65" s="228"/>
      <c r="W65" s="228"/>
      <c r="X65" s="228"/>
      <c r="Y65" s="228"/>
      <c r="Z65" s="228"/>
    </row>
    <row r="66" spans="1:26" ht="21" hidden="1" customHeight="1">
      <c r="A66" s="161"/>
      <c r="B66" s="70"/>
      <c r="C66" s="168"/>
      <c r="D66" s="204"/>
      <c r="E66" s="733"/>
      <c r="F66" s="66" t="s">
        <v>884</v>
      </c>
      <c r="G66" s="82" t="s">
        <v>102</v>
      </c>
      <c r="H66" s="961"/>
      <c r="I66" s="796"/>
      <c r="J66" s="733"/>
      <c r="K66" s="733"/>
      <c r="L66" s="733"/>
      <c r="M66" s="733"/>
      <c r="N66" s="733"/>
      <c r="O66" s="733"/>
      <c r="P66" s="103" t="s">
        <v>885</v>
      </c>
      <c r="Q66" s="228"/>
      <c r="R66" s="228"/>
      <c r="S66" s="228"/>
      <c r="T66" s="228"/>
      <c r="U66" s="228"/>
      <c r="V66" s="228"/>
      <c r="W66" s="228"/>
      <c r="X66" s="228"/>
      <c r="Y66" s="228"/>
      <c r="Z66" s="228"/>
    </row>
    <row r="67" spans="1:26" ht="21" hidden="1" customHeight="1">
      <c r="A67" s="161"/>
      <c r="B67" s="70"/>
      <c r="C67" s="168"/>
      <c r="D67" s="204"/>
      <c r="E67" s="969" t="s">
        <v>229</v>
      </c>
      <c r="F67" s="66" t="s">
        <v>889</v>
      </c>
      <c r="G67" s="82" t="s">
        <v>102</v>
      </c>
      <c r="H67" s="961"/>
      <c r="I67" s="796"/>
      <c r="J67" s="820"/>
      <c r="K67" s="820" t="s">
        <v>890</v>
      </c>
      <c r="L67" s="820">
        <v>1</v>
      </c>
      <c r="M67" s="957"/>
      <c r="N67" s="820">
        <f>L67*M67</f>
        <v>0</v>
      </c>
      <c r="O67" s="820"/>
      <c r="P67" s="103" t="s">
        <v>878</v>
      </c>
      <c r="Q67" s="228"/>
      <c r="R67" s="228"/>
      <c r="S67" s="228"/>
      <c r="T67" s="228"/>
      <c r="U67" s="228"/>
      <c r="V67" s="228"/>
      <c r="W67" s="228"/>
      <c r="X67" s="228"/>
      <c r="Y67" s="228"/>
      <c r="Z67" s="228"/>
    </row>
    <row r="68" spans="1:26" ht="21" hidden="1" customHeight="1">
      <c r="A68" s="161"/>
      <c r="B68" s="70"/>
      <c r="C68" s="168"/>
      <c r="D68" s="204"/>
      <c r="E68" s="732"/>
      <c r="F68" s="66" t="s">
        <v>891</v>
      </c>
      <c r="G68" s="82" t="s">
        <v>102</v>
      </c>
      <c r="H68" s="961"/>
      <c r="I68" s="796"/>
      <c r="J68" s="732"/>
      <c r="K68" s="732"/>
      <c r="L68" s="732"/>
      <c r="M68" s="732"/>
      <c r="N68" s="732"/>
      <c r="O68" s="732"/>
      <c r="P68" s="103" t="s">
        <v>878</v>
      </c>
      <c r="Q68" s="228"/>
      <c r="R68" s="228"/>
      <c r="S68" s="228"/>
      <c r="T68" s="228"/>
      <c r="U68" s="228"/>
      <c r="V68" s="228"/>
      <c r="W68" s="228"/>
      <c r="X68" s="228"/>
      <c r="Y68" s="228"/>
      <c r="Z68" s="228"/>
    </row>
    <row r="69" spans="1:26" ht="21" hidden="1" customHeight="1">
      <c r="A69" s="161"/>
      <c r="B69" s="70"/>
      <c r="C69" s="168"/>
      <c r="D69" s="204"/>
      <c r="E69" s="732"/>
      <c r="F69" s="66" t="s">
        <v>882</v>
      </c>
      <c r="G69" s="82" t="s">
        <v>102</v>
      </c>
      <c r="H69" s="961"/>
      <c r="I69" s="796"/>
      <c r="J69" s="732"/>
      <c r="K69" s="732"/>
      <c r="L69" s="732"/>
      <c r="M69" s="732"/>
      <c r="N69" s="732"/>
      <c r="O69" s="732"/>
      <c r="P69" s="103" t="s">
        <v>878</v>
      </c>
      <c r="Q69" s="228"/>
      <c r="R69" s="228"/>
      <c r="S69" s="228"/>
      <c r="T69" s="228"/>
      <c r="U69" s="228"/>
      <c r="V69" s="228"/>
      <c r="W69" s="228"/>
      <c r="X69" s="228"/>
      <c r="Y69" s="228"/>
      <c r="Z69" s="228"/>
    </row>
    <row r="70" spans="1:26" ht="21" hidden="1" customHeight="1">
      <c r="A70" s="161"/>
      <c r="B70" s="70"/>
      <c r="C70" s="168"/>
      <c r="D70" s="204"/>
      <c r="E70" s="732"/>
      <c r="F70" s="66" t="s">
        <v>876</v>
      </c>
      <c r="G70" s="82" t="s">
        <v>102</v>
      </c>
      <c r="H70" s="961"/>
      <c r="I70" s="796"/>
      <c r="J70" s="732"/>
      <c r="K70" s="732"/>
      <c r="L70" s="732"/>
      <c r="M70" s="732"/>
      <c r="N70" s="732"/>
      <c r="O70" s="732"/>
      <c r="P70" s="103" t="s">
        <v>878</v>
      </c>
      <c r="Q70" s="228"/>
      <c r="R70" s="228"/>
      <c r="S70" s="228"/>
      <c r="T70" s="228"/>
      <c r="U70" s="228"/>
      <c r="V70" s="228"/>
      <c r="W70" s="228"/>
      <c r="X70" s="228"/>
      <c r="Y70" s="228"/>
      <c r="Z70" s="228"/>
    </row>
    <row r="71" spans="1:26" ht="21" hidden="1" customHeight="1">
      <c r="A71" s="161"/>
      <c r="B71" s="70"/>
      <c r="C71" s="168"/>
      <c r="D71" s="204"/>
      <c r="E71" s="732"/>
      <c r="F71" s="66" t="s">
        <v>892</v>
      </c>
      <c r="G71" s="82" t="s">
        <v>102</v>
      </c>
      <c r="H71" s="961"/>
      <c r="I71" s="796"/>
      <c r="J71" s="732"/>
      <c r="K71" s="732"/>
      <c r="L71" s="732"/>
      <c r="M71" s="732"/>
      <c r="N71" s="732"/>
      <c r="O71" s="732"/>
      <c r="P71" s="103" t="s">
        <v>878</v>
      </c>
      <c r="Q71" s="228"/>
      <c r="R71" s="228"/>
      <c r="S71" s="228"/>
      <c r="T71" s="228"/>
      <c r="U71" s="228"/>
      <c r="V71" s="228"/>
      <c r="W71" s="228"/>
      <c r="X71" s="228"/>
      <c r="Y71" s="228"/>
      <c r="Z71" s="228"/>
    </row>
    <row r="72" spans="1:26" ht="21" hidden="1" customHeight="1">
      <c r="A72" s="161"/>
      <c r="B72" s="70"/>
      <c r="C72" s="168"/>
      <c r="D72" s="204"/>
      <c r="E72" s="732"/>
      <c r="F72" s="66" t="s">
        <v>880</v>
      </c>
      <c r="G72" s="82" t="s">
        <v>102</v>
      </c>
      <c r="H72" s="961"/>
      <c r="I72" s="796"/>
      <c r="J72" s="732"/>
      <c r="K72" s="732"/>
      <c r="L72" s="732"/>
      <c r="M72" s="732"/>
      <c r="N72" s="732"/>
      <c r="O72" s="732"/>
      <c r="P72" s="103" t="s">
        <v>878</v>
      </c>
      <c r="Q72" s="228"/>
      <c r="R72" s="228"/>
      <c r="S72" s="228"/>
      <c r="T72" s="228"/>
      <c r="U72" s="228"/>
      <c r="V72" s="228"/>
      <c r="W72" s="228"/>
      <c r="X72" s="228"/>
      <c r="Y72" s="228"/>
      <c r="Z72" s="228"/>
    </row>
    <row r="73" spans="1:26" ht="21" hidden="1" customHeight="1">
      <c r="A73" s="161"/>
      <c r="B73" s="70"/>
      <c r="C73" s="168"/>
      <c r="D73" s="204"/>
      <c r="E73" s="732"/>
      <c r="F73" s="66" t="s">
        <v>881</v>
      </c>
      <c r="G73" s="82" t="s">
        <v>102</v>
      </c>
      <c r="H73" s="961"/>
      <c r="I73" s="796"/>
      <c r="J73" s="732"/>
      <c r="K73" s="732"/>
      <c r="L73" s="732"/>
      <c r="M73" s="732"/>
      <c r="N73" s="732"/>
      <c r="O73" s="732"/>
      <c r="P73" s="103" t="s">
        <v>878</v>
      </c>
      <c r="Q73" s="228"/>
      <c r="R73" s="228"/>
      <c r="S73" s="228"/>
      <c r="T73" s="228"/>
      <c r="U73" s="228"/>
      <c r="V73" s="228"/>
      <c r="W73" s="228"/>
      <c r="X73" s="228"/>
      <c r="Y73" s="228"/>
      <c r="Z73" s="228"/>
    </row>
    <row r="74" spans="1:26" ht="21" hidden="1" customHeight="1">
      <c r="A74" s="161"/>
      <c r="B74" s="70"/>
      <c r="C74" s="168"/>
      <c r="D74" s="204"/>
      <c r="E74" s="732"/>
      <c r="F74" s="66" t="s">
        <v>4</v>
      </c>
      <c r="G74" s="82" t="s">
        <v>102</v>
      </c>
      <c r="H74" s="961"/>
      <c r="I74" s="796"/>
      <c r="J74" s="732"/>
      <c r="K74" s="732"/>
      <c r="L74" s="732"/>
      <c r="M74" s="732"/>
      <c r="N74" s="732"/>
      <c r="O74" s="732"/>
      <c r="P74" s="103" t="s">
        <v>883</v>
      </c>
      <c r="Q74" s="228"/>
      <c r="R74" s="228"/>
      <c r="S74" s="228"/>
      <c r="T74" s="228"/>
      <c r="U74" s="228"/>
      <c r="V74" s="228"/>
      <c r="W74" s="228"/>
      <c r="X74" s="228"/>
      <c r="Y74" s="228"/>
      <c r="Z74" s="228"/>
    </row>
    <row r="75" spans="1:26" ht="21" hidden="1" customHeight="1">
      <c r="A75" s="161"/>
      <c r="B75" s="70"/>
      <c r="C75" s="168"/>
      <c r="D75" s="204"/>
      <c r="E75" s="733"/>
      <c r="F75" s="66" t="s">
        <v>884</v>
      </c>
      <c r="G75" s="82" t="s">
        <v>102</v>
      </c>
      <c r="H75" s="961"/>
      <c r="I75" s="796"/>
      <c r="J75" s="733"/>
      <c r="K75" s="733"/>
      <c r="L75" s="733"/>
      <c r="M75" s="733"/>
      <c r="N75" s="733"/>
      <c r="O75" s="733"/>
      <c r="P75" s="103" t="s">
        <v>885</v>
      </c>
      <c r="Q75" s="228"/>
      <c r="R75" s="228"/>
      <c r="S75" s="228"/>
      <c r="T75" s="228"/>
      <c r="U75" s="228"/>
      <c r="V75" s="228"/>
      <c r="W75" s="228"/>
      <c r="X75" s="228"/>
      <c r="Y75" s="228"/>
      <c r="Z75" s="228"/>
    </row>
    <row r="76" spans="1:26" ht="21" customHeight="1">
      <c r="A76" s="200"/>
      <c r="B76" s="201"/>
      <c r="C76" s="198"/>
      <c r="D76" s="202"/>
      <c r="E76" s="203" t="s">
        <v>227</v>
      </c>
      <c r="F76" s="981" t="s">
        <v>232</v>
      </c>
      <c r="G76" s="785"/>
      <c r="H76" s="785"/>
      <c r="I76" s="796"/>
      <c r="J76" s="223"/>
      <c r="K76" s="227"/>
      <c r="L76" s="225"/>
      <c r="M76" s="226"/>
      <c r="N76" s="203">
        <f>SUM(N77:N94)</f>
        <v>0</v>
      </c>
      <c r="O76" s="203"/>
      <c r="P76" s="190" t="s">
        <v>893</v>
      </c>
      <c r="Q76" s="230"/>
      <c r="R76" s="230"/>
      <c r="S76" s="230"/>
      <c r="T76" s="230"/>
      <c r="U76" s="230"/>
      <c r="V76" s="230"/>
      <c r="W76" s="230"/>
      <c r="X76" s="230"/>
      <c r="Y76" s="230"/>
      <c r="Z76" s="230"/>
    </row>
    <row r="77" spans="1:26" ht="21" hidden="1" customHeight="1">
      <c r="A77" s="161"/>
      <c r="B77" s="70"/>
      <c r="C77" s="168"/>
      <c r="D77" s="204"/>
      <c r="E77" s="969" t="s">
        <v>223</v>
      </c>
      <c r="F77" s="66" t="s">
        <v>889</v>
      </c>
      <c r="G77" s="82" t="s">
        <v>102</v>
      </c>
      <c r="H77" s="961"/>
      <c r="I77" s="796"/>
      <c r="J77" s="820"/>
      <c r="K77" s="820" t="s">
        <v>890</v>
      </c>
      <c r="L77" s="820">
        <v>1</v>
      </c>
      <c r="M77" s="957"/>
      <c r="N77" s="820">
        <f>L77*M77</f>
        <v>0</v>
      </c>
      <c r="O77" s="820"/>
      <c r="P77" s="103" t="s">
        <v>878</v>
      </c>
      <c r="Q77" s="228"/>
      <c r="R77" s="228"/>
      <c r="S77" s="228"/>
      <c r="T77" s="228"/>
      <c r="U77" s="228"/>
      <c r="V77" s="228"/>
      <c r="W77" s="228"/>
      <c r="X77" s="228"/>
      <c r="Y77" s="228"/>
      <c r="Z77" s="228"/>
    </row>
    <row r="78" spans="1:26" ht="21" hidden="1" customHeight="1">
      <c r="A78" s="161"/>
      <c r="B78" s="70"/>
      <c r="C78" s="168"/>
      <c r="D78" s="204"/>
      <c r="E78" s="732"/>
      <c r="F78" s="66" t="s">
        <v>891</v>
      </c>
      <c r="G78" s="82" t="s">
        <v>102</v>
      </c>
      <c r="H78" s="961"/>
      <c r="I78" s="796"/>
      <c r="J78" s="732"/>
      <c r="K78" s="732"/>
      <c r="L78" s="732"/>
      <c r="M78" s="732"/>
      <c r="N78" s="732"/>
      <c r="O78" s="732"/>
      <c r="P78" s="103" t="s">
        <v>878</v>
      </c>
      <c r="Q78" s="228"/>
      <c r="R78" s="228"/>
      <c r="S78" s="228"/>
      <c r="T78" s="228"/>
      <c r="U78" s="228"/>
      <c r="V78" s="228"/>
      <c r="W78" s="228"/>
      <c r="X78" s="228"/>
      <c r="Y78" s="228"/>
      <c r="Z78" s="228"/>
    </row>
    <row r="79" spans="1:26" ht="21" hidden="1" customHeight="1">
      <c r="A79" s="161"/>
      <c r="B79" s="70"/>
      <c r="C79" s="168"/>
      <c r="D79" s="204"/>
      <c r="E79" s="732"/>
      <c r="F79" s="66" t="s">
        <v>882</v>
      </c>
      <c r="G79" s="82" t="s">
        <v>102</v>
      </c>
      <c r="H79" s="961"/>
      <c r="I79" s="796"/>
      <c r="J79" s="732"/>
      <c r="K79" s="732"/>
      <c r="L79" s="732"/>
      <c r="M79" s="732"/>
      <c r="N79" s="732"/>
      <c r="O79" s="732"/>
      <c r="P79" s="103" t="s">
        <v>878</v>
      </c>
      <c r="Q79" s="228"/>
      <c r="R79" s="228"/>
      <c r="S79" s="228"/>
      <c r="T79" s="228"/>
      <c r="U79" s="228"/>
      <c r="V79" s="228"/>
      <c r="W79" s="228"/>
      <c r="X79" s="228"/>
      <c r="Y79" s="228"/>
      <c r="Z79" s="228"/>
    </row>
    <row r="80" spans="1:26" ht="21" hidden="1" customHeight="1">
      <c r="A80" s="161"/>
      <c r="B80" s="70"/>
      <c r="C80" s="168"/>
      <c r="D80" s="204"/>
      <c r="E80" s="732"/>
      <c r="F80" s="66" t="s">
        <v>876</v>
      </c>
      <c r="G80" s="82" t="s">
        <v>102</v>
      </c>
      <c r="H80" s="961"/>
      <c r="I80" s="796"/>
      <c r="J80" s="732"/>
      <c r="K80" s="732"/>
      <c r="L80" s="732"/>
      <c r="M80" s="732"/>
      <c r="N80" s="732"/>
      <c r="O80" s="732"/>
      <c r="P80" s="103" t="s">
        <v>878</v>
      </c>
      <c r="Q80" s="228"/>
      <c r="R80" s="228"/>
      <c r="S80" s="228"/>
      <c r="T80" s="228"/>
      <c r="U80" s="228"/>
      <c r="V80" s="228"/>
      <c r="W80" s="228"/>
      <c r="X80" s="228"/>
      <c r="Y80" s="228"/>
      <c r="Z80" s="228"/>
    </row>
    <row r="81" spans="1:26" ht="21" hidden="1" customHeight="1">
      <c r="A81" s="161"/>
      <c r="B81" s="70"/>
      <c r="C81" s="168"/>
      <c r="D81" s="204"/>
      <c r="E81" s="732"/>
      <c r="F81" s="66" t="s">
        <v>892</v>
      </c>
      <c r="G81" s="82" t="s">
        <v>102</v>
      </c>
      <c r="H81" s="961"/>
      <c r="I81" s="796"/>
      <c r="J81" s="732"/>
      <c r="K81" s="732"/>
      <c r="L81" s="732"/>
      <c r="M81" s="732"/>
      <c r="N81" s="732"/>
      <c r="O81" s="732"/>
      <c r="P81" s="103" t="s">
        <v>878</v>
      </c>
      <c r="Q81" s="228"/>
      <c r="R81" s="228"/>
      <c r="S81" s="228"/>
      <c r="T81" s="228"/>
      <c r="U81" s="228"/>
      <c r="V81" s="228"/>
      <c r="W81" s="228"/>
      <c r="X81" s="228"/>
      <c r="Y81" s="228"/>
      <c r="Z81" s="228"/>
    </row>
    <row r="82" spans="1:26" ht="21" hidden="1" customHeight="1">
      <c r="A82" s="161"/>
      <c r="B82" s="70"/>
      <c r="C82" s="168"/>
      <c r="D82" s="204"/>
      <c r="E82" s="732"/>
      <c r="F82" s="66" t="s">
        <v>880</v>
      </c>
      <c r="G82" s="82" t="s">
        <v>102</v>
      </c>
      <c r="H82" s="961"/>
      <c r="I82" s="796"/>
      <c r="J82" s="732"/>
      <c r="K82" s="732"/>
      <c r="L82" s="732"/>
      <c r="M82" s="732"/>
      <c r="N82" s="732"/>
      <c r="O82" s="732"/>
      <c r="P82" s="103" t="s">
        <v>878</v>
      </c>
      <c r="Q82" s="228"/>
      <c r="R82" s="228"/>
      <c r="S82" s="228"/>
      <c r="T82" s="228"/>
      <c r="U82" s="228"/>
      <c r="V82" s="228"/>
      <c r="W82" s="228"/>
      <c r="X82" s="228"/>
      <c r="Y82" s="228"/>
      <c r="Z82" s="228"/>
    </row>
    <row r="83" spans="1:26" ht="21" hidden="1" customHeight="1">
      <c r="A83" s="161"/>
      <c r="B83" s="70"/>
      <c r="C83" s="168"/>
      <c r="D83" s="204"/>
      <c r="E83" s="732"/>
      <c r="F83" s="66" t="s">
        <v>881</v>
      </c>
      <c r="G83" s="82" t="s">
        <v>102</v>
      </c>
      <c r="H83" s="961"/>
      <c r="I83" s="796"/>
      <c r="J83" s="732"/>
      <c r="K83" s="732"/>
      <c r="L83" s="732"/>
      <c r="M83" s="732"/>
      <c r="N83" s="732"/>
      <c r="O83" s="732"/>
      <c r="P83" s="103" t="s">
        <v>878</v>
      </c>
      <c r="Q83" s="228"/>
      <c r="R83" s="228"/>
      <c r="S83" s="228"/>
      <c r="T83" s="228"/>
      <c r="U83" s="228"/>
      <c r="V83" s="228"/>
      <c r="W83" s="228"/>
      <c r="X83" s="228"/>
      <c r="Y83" s="228"/>
      <c r="Z83" s="228"/>
    </row>
    <row r="84" spans="1:26" ht="21" hidden="1" customHeight="1">
      <c r="A84" s="161"/>
      <c r="B84" s="70"/>
      <c r="C84" s="168"/>
      <c r="D84" s="204"/>
      <c r="E84" s="732"/>
      <c r="F84" s="66" t="s">
        <v>4</v>
      </c>
      <c r="G84" s="82" t="s">
        <v>102</v>
      </c>
      <c r="H84" s="961"/>
      <c r="I84" s="796"/>
      <c r="J84" s="732"/>
      <c r="K84" s="732"/>
      <c r="L84" s="732"/>
      <c r="M84" s="732"/>
      <c r="N84" s="732"/>
      <c r="O84" s="732"/>
      <c r="P84" s="103" t="s">
        <v>894</v>
      </c>
      <c r="Q84" s="228"/>
      <c r="R84" s="228"/>
      <c r="S84" s="228"/>
      <c r="T84" s="228"/>
      <c r="U84" s="228"/>
      <c r="V84" s="228"/>
      <c r="W84" s="228"/>
      <c r="X84" s="228"/>
      <c r="Y84" s="228"/>
      <c r="Z84" s="228"/>
    </row>
    <row r="85" spans="1:26" ht="21" hidden="1" customHeight="1">
      <c r="A85" s="161"/>
      <c r="B85" s="70"/>
      <c r="C85" s="168"/>
      <c r="D85" s="204"/>
      <c r="E85" s="733"/>
      <c r="F85" s="66" t="s">
        <v>884</v>
      </c>
      <c r="G85" s="82" t="s">
        <v>102</v>
      </c>
      <c r="H85" s="961"/>
      <c r="I85" s="796"/>
      <c r="J85" s="733"/>
      <c r="K85" s="733"/>
      <c r="L85" s="733"/>
      <c r="M85" s="733"/>
      <c r="N85" s="733"/>
      <c r="O85" s="733"/>
      <c r="P85" s="103" t="s">
        <v>895</v>
      </c>
      <c r="Q85" s="228"/>
      <c r="R85" s="228"/>
      <c r="S85" s="228"/>
      <c r="T85" s="228"/>
      <c r="U85" s="228"/>
      <c r="V85" s="228"/>
      <c r="W85" s="228"/>
      <c r="X85" s="228"/>
      <c r="Y85" s="228"/>
      <c r="Z85" s="228"/>
    </row>
    <row r="86" spans="1:26" ht="21" hidden="1" customHeight="1">
      <c r="A86" s="161"/>
      <c r="B86" s="70"/>
      <c r="C86" s="168"/>
      <c r="D86" s="204"/>
      <c r="E86" s="969" t="s">
        <v>229</v>
      </c>
      <c r="F86" s="66" t="s">
        <v>889</v>
      </c>
      <c r="G86" s="82" t="s">
        <v>102</v>
      </c>
      <c r="H86" s="961"/>
      <c r="I86" s="796"/>
      <c r="J86" s="820"/>
      <c r="K86" s="820" t="s">
        <v>890</v>
      </c>
      <c r="L86" s="820">
        <v>1</v>
      </c>
      <c r="M86" s="957"/>
      <c r="N86" s="820">
        <f>L86*M86</f>
        <v>0</v>
      </c>
      <c r="O86" s="820"/>
      <c r="P86" s="103" t="s">
        <v>878</v>
      </c>
      <c r="Q86" s="228"/>
      <c r="R86" s="228"/>
      <c r="S86" s="228"/>
      <c r="T86" s="228"/>
      <c r="U86" s="228"/>
      <c r="V86" s="228"/>
      <c r="W86" s="228"/>
      <c r="X86" s="228"/>
      <c r="Y86" s="228"/>
      <c r="Z86" s="228"/>
    </row>
    <row r="87" spans="1:26" ht="21" hidden="1" customHeight="1">
      <c r="A87" s="161"/>
      <c r="B87" s="70"/>
      <c r="C87" s="168"/>
      <c r="D87" s="204"/>
      <c r="E87" s="732"/>
      <c r="F87" s="66" t="s">
        <v>891</v>
      </c>
      <c r="G87" s="82" t="s">
        <v>102</v>
      </c>
      <c r="H87" s="961"/>
      <c r="I87" s="796"/>
      <c r="J87" s="732"/>
      <c r="K87" s="732"/>
      <c r="L87" s="732"/>
      <c r="M87" s="732"/>
      <c r="N87" s="732"/>
      <c r="O87" s="732"/>
      <c r="P87" s="103" t="s">
        <v>878</v>
      </c>
      <c r="Q87" s="228"/>
      <c r="R87" s="228"/>
      <c r="S87" s="228"/>
      <c r="T87" s="228"/>
      <c r="U87" s="228"/>
      <c r="V87" s="228"/>
      <c r="W87" s="228"/>
      <c r="X87" s="228"/>
      <c r="Y87" s="228"/>
      <c r="Z87" s="228"/>
    </row>
    <row r="88" spans="1:26" ht="21" hidden="1" customHeight="1">
      <c r="A88" s="161"/>
      <c r="B88" s="70"/>
      <c r="C88" s="168"/>
      <c r="D88" s="204"/>
      <c r="E88" s="732"/>
      <c r="F88" s="66" t="s">
        <v>882</v>
      </c>
      <c r="G88" s="82" t="s">
        <v>102</v>
      </c>
      <c r="H88" s="961"/>
      <c r="I88" s="796"/>
      <c r="J88" s="732"/>
      <c r="K88" s="732"/>
      <c r="L88" s="732"/>
      <c r="M88" s="732"/>
      <c r="N88" s="732"/>
      <c r="O88" s="732"/>
      <c r="P88" s="103" t="s">
        <v>878</v>
      </c>
      <c r="Q88" s="228"/>
      <c r="R88" s="228"/>
      <c r="S88" s="228"/>
      <c r="T88" s="228"/>
      <c r="U88" s="228"/>
      <c r="V88" s="228"/>
      <c r="W88" s="228"/>
      <c r="X88" s="228"/>
      <c r="Y88" s="228"/>
      <c r="Z88" s="228"/>
    </row>
    <row r="89" spans="1:26" ht="21" hidden="1" customHeight="1">
      <c r="A89" s="161"/>
      <c r="B89" s="70"/>
      <c r="C89" s="168"/>
      <c r="D89" s="204"/>
      <c r="E89" s="732"/>
      <c r="F89" s="66" t="s">
        <v>876</v>
      </c>
      <c r="G89" s="82" t="s">
        <v>102</v>
      </c>
      <c r="H89" s="961"/>
      <c r="I89" s="796"/>
      <c r="J89" s="732"/>
      <c r="K89" s="732"/>
      <c r="L89" s="732"/>
      <c r="M89" s="732"/>
      <c r="N89" s="732"/>
      <c r="O89" s="732"/>
      <c r="P89" s="103" t="s">
        <v>878</v>
      </c>
      <c r="Q89" s="228"/>
      <c r="R89" s="228"/>
      <c r="S89" s="228"/>
      <c r="T89" s="228"/>
      <c r="U89" s="228"/>
      <c r="V89" s="228"/>
      <c r="W89" s="228"/>
      <c r="X89" s="228"/>
      <c r="Y89" s="228"/>
      <c r="Z89" s="228"/>
    </row>
    <row r="90" spans="1:26" ht="21" hidden="1" customHeight="1">
      <c r="A90" s="161"/>
      <c r="B90" s="70"/>
      <c r="C90" s="168"/>
      <c r="D90" s="204"/>
      <c r="E90" s="732"/>
      <c r="F90" s="66" t="s">
        <v>892</v>
      </c>
      <c r="G90" s="82" t="s">
        <v>102</v>
      </c>
      <c r="H90" s="961"/>
      <c r="I90" s="796"/>
      <c r="J90" s="732"/>
      <c r="K90" s="732"/>
      <c r="L90" s="732"/>
      <c r="M90" s="732"/>
      <c r="N90" s="732"/>
      <c r="O90" s="732"/>
      <c r="P90" s="103" t="s">
        <v>878</v>
      </c>
      <c r="Q90" s="228"/>
      <c r="R90" s="228"/>
      <c r="S90" s="228"/>
      <c r="T90" s="228"/>
      <c r="U90" s="228"/>
      <c r="V90" s="228"/>
      <c r="W90" s="228"/>
      <c r="X90" s="228"/>
      <c r="Y90" s="228"/>
      <c r="Z90" s="228"/>
    </row>
    <row r="91" spans="1:26" ht="21" hidden="1" customHeight="1">
      <c r="A91" s="161"/>
      <c r="B91" s="70"/>
      <c r="C91" s="168"/>
      <c r="D91" s="204"/>
      <c r="E91" s="732"/>
      <c r="F91" s="66" t="s">
        <v>880</v>
      </c>
      <c r="G91" s="82" t="s">
        <v>102</v>
      </c>
      <c r="H91" s="961"/>
      <c r="I91" s="796"/>
      <c r="J91" s="732"/>
      <c r="K91" s="732"/>
      <c r="L91" s="732"/>
      <c r="M91" s="732"/>
      <c r="N91" s="732"/>
      <c r="O91" s="732"/>
      <c r="P91" s="103" t="s">
        <v>878</v>
      </c>
      <c r="Q91" s="228"/>
      <c r="R91" s="228"/>
      <c r="S91" s="228"/>
      <c r="T91" s="228"/>
      <c r="U91" s="228"/>
      <c r="V91" s="228"/>
      <c r="W91" s="228"/>
      <c r="X91" s="228"/>
      <c r="Y91" s="228"/>
      <c r="Z91" s="228"/>
    </row>
    <row r="92" spans="1:26" ht="21" hidden="1" customHeight="1">
      <c r="A92" s="161"/>
      <c r="B92" s="70"/>
      <c r="C92" s="168"/>
      <c r="D92" s="204"/>
      <c r="E92" s="732"/>
      <c r="F92" s="66" t="s">
        <v>881</v>
      </c>
      <c r="G92" s="82" t="s">
        <v>102</v>
      </c>
      <c r="H92" s="961"/>
      <c r="I92" s="796"/>
      <c r="J92" s="732"/>
      <c r="K92" s="732"/>
      <c r="L92" s="732"/>
      <c r="M92" s="732"/>
      <c r="N92" s="732"/>
      <c r="O92" s="732"/>
      <c r="P92" s="103" t="s">
        <v>878</v>
      </c>
      <c r="Q92" s="228"/>
      <c r="R92" s="228"/>
      <c r="S92" s="228"/>
      <c r="T92" s="228"/>
      <c r="U92" s="228"/>
      <c r="V92" s="228"/>
      <c r="W92" s="228"/>
      <c r="X92" s="228"/>
      <c r="Y92" s="228"/>
      <c r="Z92" s="228"/>
    </row>
    <row r="93" spans="1:26" ht="21" hidden="1" customHeight="1">
      <c r="A93" s="161"/>
      <c r="B93" s="70"/>
      <c r="C93" s="168"/>
      <c r="D93" s="204"/>
      <c r="E93" s="732"/>
      <c r="F93" s="66" t="s">
        <v>4</v>
      </c>
      <c r="G93" s="82" t="s">
        <v>102</v>
      </c>
      <c r="H93" s="961"/>
      <c r="I93" s="796"/>
      <c r="J93" s="732"/>
      <c r="K93" s="732"/>
      <c r="L93" s="732"/>
      <c r="M93" s="732"/>
      <c r="N93" s="732"/>
      <c r="O93" s="732"/>
      <c r="P93" s="103" t="s">
        <v>894</v>
      </c>
      <c r="Q93" s="228"/>
      <c r="R93" s="228"/>
      <c r="S93" s="228"/>
      <c r="T93" s="228"/>
      <c r="U93" s="228"/>
      <c r="V93" s="228"/>
      <c r="W93" s="228"/>
      <c r="X93" s="228"/>
      <c r="Y93" s="228"/>
      <c r="Z93" s="228"/>
    </row>
    <row r="94" spans="1:26" ht="21" hidden="1" customHeight="1">
      <c r="A94" s="161"/>
      <c r="B94" s="70"/>
      <c r="C94" s="168"/>
      <c r="D94" s="204"/>
      <c r="E94" s="733"/>
      <c r="F94" s="66" t="s">
        <v>884</v>
      </c>
      <c r="G94" s="82" t="s">
        <v>102</v>
      </c>
      <c r="H94" s="961"/>
      <c r="I94" s="796"/>
      <c r="J94" s="733"/>
      <c r="K94" s="733"/>
      <c r="L94" s="733"/>
      <c r="M94" s="733"/>
      <c r="N94" s="733"/>
      <c r="O94" s="733"/>
      <c r="P94" s="103" t="s">
        <v>885</v>
      </c>
      <c r="Q94" s="228"/>
      <c r="R94" s="228"/>
      <c r="S94" s="228"/>
      <c r="T94" s="228"/>
      <c r="U94" s="228"/>
      <c r="V94" s="228"/>
      <c r="W94" s="228"/>
      <c r="X94" s="228"/>
      <c r="Y94" s="228"/>
      <c r="Z94" s="228"/>
    </row>
    <row r="95" spans="1:26" ht="33.75" customHeight="1">
      <c r="A95" s="195"/>
      <c r="B95" s="201"/>
      <c r="C95" s="198"/>
      <c r="D95" s="199" t="s">
        <v>33</v>
      </c>
      <c r="E95" s="980" t="s">
        <v>896</v>
      </c>
      <c r="F95" s="785"/>
      <c r="G95" s="785"/>
      <c r="H95" s="785"/>
      <c r="I95" s="796"/>
      <c r="J95" s="220"/>
      <c r="K95" s="99"/>
      <c r="L95" s="221"/>
      <c r="M95" s="233"/>
      <c r="N95" s="101">
        <f>N96+N237+N292+N325+N358+N391</f>
        <v>97.070000000000007</v>
      </c>
      <c r="O95" s="101"/>
      <c r="P95" s="190" t="s">
        <v>897</v>
      </c>
      <c r="Q95" s="229"/>
      <c r="R95" s="229"/>
      <c r="S95" s="229"/>
      <c r="T95" s="229"/>
      <c r="U95" s="229"/>
      <c r="V95" s="229"/>
      <c r="W95" s="229"/>
      <c r="X95" s="229"/>
      <c r="Y95" s="229"/>
      <c r="Z95" s="229"/>
    </row>
    <row r="96" spans="1:26" ht="21.75" customHeight="1">
      <c r="A96" s="200"/>
      <c r="B96" s="201"/>
      <c r="C96" s="231"/>
      <c r="D96" s="232"/>
      <c r="E96" s="203" t="s">
        <v>225</v>
      </c>
      <c r="F96" s="981" t="s">
        <v>898</v>
      </c>
      <c r="G96" s="785"/>
      <c r="H96" s="785"/>
      <c r="I96" s="796"/>
      <c r="J96" s="223"/>
      <c r="K96" s="227"/>
      <c r="L96" s="225"/>
      <c r="M96" s="226"/>
      <c r="N96" s="203">
        <f>SUM(N97:N236)</f>
        <v>66.099999999999994</v>
      </c>
      <c r="O96" s="203"/>
      <c r="P96" s="190" t="s">
        <v>899</v>
      </c>
      <c r="Q96" s="230"/>
      <c r="R96" s="230"/>
      <c r="S96" s="230"/>
      <c r="T96" s="230"/>
      <c r="U96" s="230"/>
      <c r="V96" s="230"/>
      <c r="W96" s="230"/>
      <c r="X96" s="230"/>
      <c r="Y96" s="230"/>
      <c r="Z96" s="230"/>
    </row>
    <row r="97" spans="1:26" ht="21" customHeight="1">
      <c r="A97" s="161"/>
      <c r="B97" s="70"/>
      <c r="C97" s="168"/>
      <c r="D97" s="204"/>
      <c r="E97" s="969" t="s">
        <v>223</v>
      </c>
      <c r="F97" s="66" t="s">
        <v>900</v>
      </c>
      <c r="G97" s="82" t="s">
        <v>102</v>
      </c>
      <c r="H97" s="961" t="s">
        <v>1261</v>
      </c>
      <c r="I97" s="796"/>
      <c r="J97" s="968">
        <v>44679</v>
      </c>
      <c r="K97" s="820" t="s">
        <v>901</v>
      </c>
      <c r="L97" s="820">
        <v>1</v>
      </c>
      <c r="M97" s="957">
        <v>22.65</v>
      </c>
      <c r="N97" s="820">
        <f>L97*M97</f>
        <v>22.65</v>
      </c>
      <c r="O97" s="974">
        <v>22.65</v>
      </c>
      <c r="P97" s="103" t="s">
        <v>878</v>
      </c>
      <c r="Q97" s="228"/>
      <c r="R97" s="228"/>
      <c r="S97" s="228"/>
      <c r="T97" s="228"/>
      <c r="U97" s="228"/>
      <c r="V97" s="228"/>
      <c r="W97" s="228"/>
      <c r="X97" s="228"/>
      <c r="Y97" s="228"/>
      <c r="Z97" s="228"/>
    </row>
    <row r="98" spans="1:26" ht="21" customHeight="1">
      <c r="A98" s="161"/>
      <c r="B98" s="70"/>
      <c r="C98" s="168"/>
      <c r="D98" s="204"/>
      <c r="E98" s="732"/>
      <c r="F98" s="66" t="s">
        <v>891</v>
      </c>
      <c r="G98" s="82" t="s">
        <v>102</v>
      </c>
      <c r="H98" s="955" t="s">
        <v>1262</v>
      </c>
      <c r="I98" s="796"/>
      <c r="J98" s="732"/>
      <c r="K98" s="732"/>
      <c r="L98" s="732"/>
      <c r="M98" s="732"/>
      <c r="N98" s="732"/>
      <c r="O98" s="975"/>
      <c r="P98" s="103" t="s">
        <v>878</v>
      </c>
      <c r="Q98" s="228"/>
      <c r="R98" s="228"/>
      <c r="S98" s="228"/>
      <c r="T98" s="228"/>
      <c r="U98" s="228"/>
      <c r="V98" s="228"/>
      <c r="W98" s="228"/>
      <c r="X98" s="228"/>
      <c r="Y98" s="228"/>
      <c r="Z98" s="228"/>
    </row>
    <row r="99" spans="1:26" ht="21" customHeight="1">
      <c r="A99" s="161"/>
      <c r="B99" s="70"/>
      <c r="C99" s="168"/>
      <c r="D99" s="204"/>
      <c r="E99" s="732"/>
      <c r="F99" s="66" t="s">
        <v>902</v>
      </c>
      <c r="G99" s="82" t="s">
        <v>102</v>
      </c>
      <c r="H99" s="955" t="s">
        <v>1263</v>
      </c>
      <c r="I99" s="796"/>
      <c r="J99" s="732"/>
      <c r="K99" s="732"/>
      <c r="L99" s="732"/>
      <c r="M99" s="732"/>
      <c r="N99" s="732"/>
      <c r="O99" s="975"/>
      <c r="P99" s="103" t="s">
        <v>878</v>
      </c>
      <c r="Q99" s="228"/>
      <c r="R99" s="228"/>
      <c r="S99" s="228"/>
      <c r="T99" s="228"/>
      <c r="U99" s="228"/>
      <c r="V99" s="228"/>
      <c r="W99" s="228"/>
      <c r="X99" s="228"/>
      <c r="Y99" s="228"/>
      <c r="Z99" s="228"/>
    </row>
    <row r="100" spans="1:26" ht="21" customHeight="1">
      <c r="A100" s="161"/>
      <c r="B100" s="70"/>
      <c r="C100" s="168"/>
      <c r="D100" s="204"/>
      <c r="E100" s="732"/>
      <c r="F100" s="66" t="s">
        <v>903</v>
      </c>
      <c r="G100" s="82" t="s">
        <v>102</v>
      </c>
      <c r="H100" s="961">
        <v>7</v>
      </c>
      <c r="I100" s="796"/>
      <c r="J100" s="732"/>
      <c r="K100" s="732"/>
      <c r="L100" s="732"/>
      <c r="M100" s="732"/>
      <c r="N100" s="732"/>
      <c r="O100" s="975"/>
      <c r="P100" s="103" t="s">
        <v>878</v>
      </c>
      <c r="Q100" s="228"/>
      <c r="R100" s="228"/>
      <c r="S100" s="228"/>
      <c r="T100" s="228"/>
      <c r="U100" s="228"/>
      <c r="V100" s="228"/>
      <c r="W100" s="228"/>
      <c r="X100" s="228"/>
      <c r="Y100" s="228"/>
      <c r="Z100" s="228"/>
    </row>
    <row r="101" spans="1:26" ht="21" customHeight="1">
      <c r="A101" s="161"/>
      <c r="B101" s="70"/>
      <c r="C101" s="168"/>
      <c r="D101" s="204"/>
      <c r="E101" s="732"/>
      <c r="F101" s="66" t="s">
        <v>904</v>
      </c>
      <c r="G101" s="82" t="s">
        <v>102</v>
      </c>
      <c r="H101" s="961">
        <v>7</v>
      </c>
      <c r="I101" s="796"/>
      <c r="J101" s="732"/>
      <c r="K101" s="732"/>
      <c r="L101" s="732"/>
      <c r="M101" s="732"/>
      <c r="N101" s="732"/>
      <c r="O101" s="975"/>
      <c r="P101" s="103" t="s">
        <v>905</v>
      </c>
      <c r="Q101" s="228"/>
      <c r="R101" s="228"/>
      <c r="S101" s="228"/>
      <c r="T101" s="228"/>
      <c r="U101" s="228"/>
      <c r="V101" s="228"/>
      <c r="W101" s="228"/>
      <c r="X101" s="228"/>
      <c r="Y101" s="228"/>
      <c r="Z101" s="228"/>
    </row>
    <row r="102" spans="1:26" ht="21" customHeight="1">
      <c r="A102" s="161"/>
      <c r="B102" s="70"/>
      <c r="C102" s="168"/>
      <c r="D102" s="204"/>
      <c r="E102" s="732"/>
      <c r="F102" s="66" t="s">
        <v>906</v>
      </c>
      <c r="G102" s="82" t="s">
        <v>102</v>
      </c>
      <c r="H102" s="961">
        <v>2022</v>
      </c>
      <c r="I102" s="796"/>
      <c r="J102" s="732"/>
      <c r="K102" s="732"/>
      <c r="L102" s="732"/>
      <c r="M102" s="732"/>
      <c r="N102" s="732"/>
      <c r="O102" s="975"/>
      <c r="P102" s="103" t="s">
        <v>878</v>
      </c>
      <c r="Q102" s="228"/>
      <c r="R102" s="228"/>
      <c r="S102" s="228"/>
      <c r="T102" s="228"/>
      <c r="U102" s="228"/>
      <c r="V102" s="228"/>
      <c r="W102" s="228"/>
      <c r="X102" s="228"/>
      <c r="Y102" s="228"/>
      <c r="Z102" s="228"/>
    </row>
    <row r="103" spans="1:26" ht="21" customHeight="1">
      <c r="A103" s="161"/>
      <c r="B103" s="70"/>
      <c r="C103" s="168"/>
      <c r="D103" s="204"/>
      <c r="E103" s="732"/>
      <c r="F103" s="66" t="s">
        <v>907</v>
      </c>
      <c r="G103" s="82" t="s">
        <v>102</v>
      </c>
      <c r="H103" s="955" t="s">
        <v>1264</v>
      </c>
      <c r="I103" s="796"/>
      <c r="J103" s="732"/>
      <c r="K103" s="732"/>
      <c r="L103" s="732"/>
      <c r="M103" s="732"/>
      <c r="N103" s="732"/>
      <c r="O103" s="975"/>
      <c r="P103" s="103" t="s">
        <v>878</v>
      </c>
      <c r="Q103" s="228"/>
      <c r="R103" s="228"/>
      <c r="S103" s="228"/>
      <c r="T103" s="228"/>
      <c r="U103" s="228"/>
      <c r="V103" s="228"/>
      <c r="W103" s="228"/>
      <c r="X103" s="228"/>
      <c r="Y103" s="228"/>
      <c r="Z103" s="228"/>
    </row>
    <row r="104" spans="1:26" ht="21" customHeight="1">
      <c r="A104" s="161"/>
      <c r="B104" s="70"/>
      <c r="C104" s="168"/>
      <c r="D104" s="204"/>
      <c r="E104" s="732"/>
      <c r="F104" s="66" t="s">
        <v>908</v>
      </c>
      <c r="G104" s="82" t="s">
        <v>102</v>
      </c>
      <c r="H104" s="955" t="s">
        <v>1265</v>
      </c>
      <c r="I104" s="796"/>
      <c r="J104" s="732"/>
      <c r="K104" s="732"/>
      <c r="L104" s="732"/>
      <c r="M104" s="732"/>
      <c r="N104" s="732"/>
      <c r="O104" s="975"/>
      <c r="P104" s="103" t="s">
        <v>878</v>
      </c>
      <c r="Q104" s="228"/>
      <c r="R104" s="228"/>
      <c r="S104" s="228"/>
      <c r="T104" s="228"/>
      <c r="U104" s="228"/>
      <c r="V104" s="228"/>
      <c r="W104" s="228"/>
      <c r="X104" s="228"/>
      <c r="Y104" s="228"/>
      <c r="Z104" s="228"/>
    </row>
    <row r="105" spans="1:26" ht="21" customHeight="1">
      <c r="A105" s="161"/>
      <c r="B105" s="70"/>
      <c r="C105" s="168"/>
      <c r="D105" s="204"/>
      <c r="E105" s="732"/>
      <c r="F105" s="66" t="s">
        <v>881</v>
      </c>
      <c r="G105" s="82" t="s">
        <v>102</v>
      </c>
      <c r="H105" s="955" t="s">
        <v>1266</v>
      </c>
      <c r="I105" s="796"/>
      <c r="J105" s="732"/>
      <c r="K105" s="732"/>
      <c r="L105" s="732"/>
      <c r="M105" s="732"/>
      <c r="N105" s="732"/>
      <c r="O105" s="975"/>
      <c r="P105" s="103" t="s">
        <v>878</v>
      </c>
      <c r="Q105" s="228"/>
      <c r="R105" s="228"/>
      <c r="S105" s="228"/>
      <c r="T105" s="228"/>
      <c r="U105" s="228"/>
      <c r="V105" s="228"/>
      <c r="W105" s="228"/>
      <c r="X105" s="228"/>
      <c r="Y105" s="228"/>
      <c r="Z105" s="228"/>
    </row>
    <row r="106" spans="1:26" ht="21" customHeight="1">
      <c r="A106" s="161"/>
      <c r="B106" s="70"/>
      <c r="C106" s="168"/>
      <c r="D106" s="204"/>
      <c r="E106" s="732"/>
      <c r="F106" s="66" t="s">
        <v>909</v>
      </c>
      <c r="G106" s="82" t="s">
        <v>102</v>
      </c>
      <c r="H106" s="962" t="s">
        <v>1363</v>
      </c>
      <c r="I106" s="796"/>
      <c r="J106" s="732"/>
      <c r="K106" s="732"/>
      <c r="L106" s="732"/>
      <c r="M106" s="732"/>
      <c r="N106" s="732"/>
      <c r="O106" s="975"/>
      <c r="P106" s="103" t="s">
        <v>910</v>
      </c>
      <c r="Q106" s="228"/>
      <c r="R106" s="228"/>
      <c r="S106" s="228"/>
      <c r="T106" s="228"/>
      <c r="U106" s="228"/>
      <c r="V106" s="228"/>
      <c r="W106" s="228"/>
      <c r="X106" s="228"/>
      <c r="Y106" s="228"/>
      <c r="Z106" s="228"/>
    </row>
    <row r="107" spans="1:26" ht="21" customHeight="1">
      <c r="A107" s="161"/>
      <c r="B107" s="70"/>
      <c r="C107" s="168"/>
      <c r="D107" s="204"/>
      <c r="E107" s="732"/>
      <c r="F107" s="66" t="s">
        <v>911</v>
      </c>
      <c r="G107" s="82" t="s">
        <v>102</v>
      </c>
      <c r="H107" s="962" t="s">
        <v>1267</v>
      </c>
      <c r="I107" s="796"/>
      <c r="J107" s="732"/>
      <c r="K107" s="732"/>
      <c r="L107" s="732"/>
      <c r="M107" s="732"/>
      <c r="N107" s="732"/>
      <c r="O107" s="975"/>
      <c r="P107" s="103" t="s">
        <v>912</v>
      </c>
      <c r="Q107" s="228"/>
      <c r="R107" s="228"/>
      <c r="S107" s="228"/>
      <c r="T107" s="228"/>
      <c r="U107" s="228"/>
      <c r="V107" s="228"/>
      <c r="W107" s="228"/>
      <c r="X107" s="228"/>
      <c r="Y107" s="228"/>
      <c r="Z107" s="228"/>
    </row>
    <row r="108" spans="1:26" ht="21" customHeight="1">
      <c r="A108" s="161"/>
      <c r="B108" s="70"/>
      <c r="C108" s="168"/>
      <c r="D108" s="204"/>
      <c r="E108" s="732"/>
      <c r="F108" s="66" t="s">
        <v>4</v>
      </c>
      <c r="G108" s="82" t="s">
        <v>102</v>
      </c>
      <c r="H108" s="962" t="s">
        <v>1267</v>
      </c>
      <c r="I108" s="796"/>
      <c r="J108" s="732"/>
      <c r="K108" s="732"/>
      <c r="L108" s="732"/>
      <c r="M108" s="732"/>
      <c r="N108" s="732"/>
      <c r="O108" s="975"/>
      <c r="P108" s="103" t="s">
        <v>913</v>
      </c>
      <c r="Q108" s="228"/>
      <c r="R108" s="228"/>
      <c r="S108" s="228"/>
      <c r="T108" s="228"/>
      <c r="U108" s="228"/>
      <c r="V108" s="228"/>
      <c r="W108" s="228"/>
      <c r="X108" s="228"/>
      <c r="Y108" s="228"/>
      <c r="Z108" s="228"/>
    </row>
    <row r="109" spans="1:26" ht="55" customHeight="1">
      <c r="A109" s="161"/>
      <c r="B109" s="70"/>
      <c r="C109" s="168"/>
      <c r="D109" s="204"/>
      <c r="E109" s="732"/>
      <c r="F109" s="66" t="s">
        <v>914</v>
      </c>
      <c r="G109" s="82" t="s">
        <v>102</v>
      </c>
      <c r="H109" s="955">
        <v>0.58399999999999996</v>
      </c>
      <c r="I109" s="796"/>
      <c r="J109" s="732"/>
      <c r="K109" s="732"/>
      <c r="L109" s="732"/>
      <c r="M109" s="732"/>
      <c r="N109" s="732"/>
      <c r="O109" s="975"/>
      <c r="P109" s="103" t="s">
        <v>915</v>
      </c>
      <c r="Q109" s="228"/>
      <c r="R109" s="228"/>
      <c r="S109" s="228"/>
      <c r="T109" s="228"/>
      <c r="U109" s="228"/>
      <c r="V109" s="228"/>
      <c r="W109" s="228"/>
      <c r="X109" s="228"/>
      <c r="Y109" s="228"/>
      <c r="Z109" s="228"/>
    </row>
    <row r="110" spans="1:26" ht="30.65" customHeight="1">
      <c r="A110" s="161"/>
      <c r="B110" s="70"/>
      <c r="C110" s="168"/>
      <c r="D110" s="204"/>
      <c r="E110" s="732"/>
      <c r="F110" s="641" t="s">
        <v>916</v>
      </c>
      <c r="G110" s="82" t="s">
        <v>102</v>
      </c>
      <c r="H110" s="961" t="s">
        <v>1276</v>
      </c>
      <c r="I110" s="796"/>
      <c r="J110" s="732"/>
      <c r="K110" s="732"/>
      <c r="L110" s="732"/>
      <c r="M110" s="732"/>
      <c r="N110" s="732"/>
      <c r="O110" s="975"/>
      <c r="P110" s="103" t="s">
        <v>917</v>
      </c>
      <c r="Q110" s="228"/>
      <c r="R110" s="228"/>
      <c r="S110" s="228"/>
      <c r="T110" s="228"/>
      <c r="U110" s="228"/>
      <c r="V110" s="228"/>
      <c r="W110" s="228"/>
      <c r="X110" s="228"/>
      <c r="Y110" s="228"/>
      <c r="Z110" s="228"/>
    </row>
    <row r="111" spans="1:26" ht="52.5" customHeight="1">
      <c r="A111" s="161"/>
      <c r="B111" s="70"/>
      <c r="C111" s="168"/>
      <c r="D111" s="204"/>
      <c r="E111" s="732"/>
      <c r="F111" s="66" t="s">
        <v>884</v>
      </c>
      <c r="G111" s="82" t="s">
        <v>102</v>
      </c>
      <c r="H111" s="962" t="s">
        <v>1526</v>
      </c>
      <c r="I111" s="796"/>
      <c r="J111" s="732"/>
      <c r="K111" s="732"/>
      <c r="L111" s="732"/>
      <c r="M111" s="732"/>
      <c r="N111" s="732"/>
      <c r="O111" s="975"/>
      <c r="P111" s="103" t="s">
        <v>885</v>
      </c>
      <c r="Q111" s="228"/>
      <c r="R111" s="228"/>
      <c r="S111" s="228"/>
      <c r="T111" s="228"/>
      <c r="U111" s="228"/>
      <c r="V111" s="228"/>
      <c r="W111" s="228"/>
      <c r="X111" s="228"/>
      <c r="Y111" s="228"/>
      <c r="Z111" s="228"/>
    </row>
    <row r="112" spans="1:26" ht="36.75" customHeight="1">
      <c r="A112" s="161"/>
      <c r="B112" s="70"/>
      <c r="C112" s="168"/>
      <c r="D112" s="204"/>
      <c r="E112" s="732"/>
      <c r="F112" s="66" t="s">
        <v>918</v>
      </c>
      <c r="G112" s="82"/>
      <c r="H112" s="962" t="s">
        <v>1402</v>
      </c>
      <c r="I112" s="796"/>
      <c r="J112" s="732"/>
      <c r="K112" s="732"/>
      <c r="L112" s="732"/>
      <c r="M112" s="732"/>
      <c r="N112" s="732"/>
      <c r="O112" s="975"/>
      <c r="P112" s="103" t="s">
        <v>919</v>
      </c>
      <c r="Q112" s="234" t="s">
        <v>920</v>
      </c>
      <c r="R112" s="228"/>
      <c r="S112" s="228"/>
      <c r="T112" s="228"/>
      <c r="U112" s="228"/>
      <c r="V112" s="228"/>
      <c r="W112" s="228"/>
      <c r="X112" s="228"/>
      <c r="Y112" s="228"/>
      <c r="Z112" s="228"/>
    </row>
    <row r="113" spans="1:26" ht="35.15" customHeight="1">
      <c r="A113" s="161"/>
      <c r="B113" s="70"/>
      <c r="C113" s="168"/>
      <c r="D113" s="204"/>
      <c r="E113" s="732"/>
      <c r="F113" s="66" t="s">
        <v>921</v>
      </c>
      <c r="G113" s="82" t="s">
        <v>102</v>
      </c>
      <c r="H113" s="962" t="s">
        <v>1293</v>
      </c>
      <c r="I113" s="796"/>
      <c r="J113" s="732"/>
      <c r="K113" s="732"/>
      <c r="L113" s="732"/>
      <c r="M113" s="732"/>
      <c r="N113" s="732"/>
      <c r="O113" s="975"/>
      <c r="P113" s="103" t="s">
        <v>922</v>
      </c>
      <c r="Q113" s="228"/>
      <c r="R113" s="228"/>
      <c r="S113" s="228"/>
      <c r="T113" s="228"/>
      <c r="U113" s="228"/>
      <c r="V113" s="228"/>
      <c r="W113" s="228"/>
      <c r="X113" s="228"/>
      <c r="Y113" s="228"/>
      <c r="Z113" s="228"/>
    </row>
    <row r="114" spans="1:26" ht="29.5" customHeight="1">
      <c r="A114" s="161"/>
      <c r="B114" s="70"/>
      <c r="C114" s="168"/>
      <c r="D114" s="204"/>
      <c r="E114" s="732"/>
      <c r="F114" s="66" t="s">
        <v>923</v>
      </c>
      <c r="G114" s="82" t="s">
        <v>102</v>
      </c>
      <c r="H114" s="962" t="s">
        <v>1403</v>
      </c>
      <c r="I114" s="796"/>
      <c r="J114" s="732"/>
      <c r="K114" s="732"/>
      <c r="L114" s="732"/>
      <c r="M114" s="732"/>
      <c r="N114" s="732"/>
      <c r="O114" s="975"/>
      <c r="P114" s="103" t="s">
        <v>924</v>
      </c>
      <c r="Q114" s="228"/>
      <c r="R114" s="228"/>
      <c r="S114" s="228"/>
      <c r="T114" s="228"/>
      <c r="U114" s="228"/>
      <c r="V114" s="228"/>
      <c r="W114" s="228"/>
      <c r="X114" s="228"/>
      <c r="Y114" s="228"/>
      <c r="Z114" s="228"/>
    </row>
    <row r="115" spans="1:26" s="1068" customFormat="1" ht="35.15" customHeight="1">
      <c r="A115" s="1058"/>
      <c r="B115" s="1059"/>
      <c r="C115" s="1060"/>
      <c r="D115" s="1061"/>
      <c r="E115" s="732"/>
      <c r="F115" s="1062" t="s">
        <v>925</v>
      </c>
      <c r="G115" s="1063" t="s">
        <v>102</v>
      </c>
      <c r="H115" s="1064" t="s">
        <v>926</v>
      </c>
      <c r="I115" s="1065"/>
      <c r="J115" s="732"/>
      <c r="K115" s="732"/>
      <c r="L115" s="732"/>
      <c r="M115" s="732"/>
      <c r="N115" s="732"/>
      <c r="O115" s="975"/>
      <c r="P115" s="1066" t="s">
        <v>927</v>
      </c>
      <c r="Q115" s="1067"/>
      <c r="R115" s="1067"/>
      <c r="S115" s="1067"/>
      <c r="T115" s="1067"/>
      <c r="U115" s="1067"/>
      <c r="V115" s="1067"/>
      <c r="W115" s="1067"/>
      <c r="X115" s="1067"/>
      <c r="Y115" s="1067"/>
      <c r="Z115" s="1067"/>
    </row>
    <row r="116" spans="1:26" ht="33.65" customHeight="1">
      <c r="A116" s="161"/>
      <c r="B116" s="70"/>
      <c r="C116" s="168"/>
      <c r="D116" s="204"/>
      <c r="E116" s="733"/>
      <c r="F116" s="66" t="s">
        <v>928</v>
      </c>
      <c r="G116" s="82" t="s">
        <v>102</v>
      </c>
      <c r="H116" s="961"/>
      <c r="I116" s="796"/>
      <c r="J116" s="733"/>
      <c r="K116" s="733"/>
      <c r="L116" s="733"/>
      <c r="M116" s="733"/>
      <c r="N116" s="733"/>
      <c r="O116" s="976"/>
      <c r="P116" s="103" t="s">
        <v>929</v>
      </c>
      <c r="Q116" s="228"/>
      <c r="R116" s="228"/>
      <c r="S116" s="228"/>
      <c r="T116" s="228"/>
      <c r="U116" s="228"/>
      <c r="V116" s="228"/>
      <c r="W116" s="228"/>
      <c r="X116" s="228"/>
      <c r="Y116" s="228"/>
      <c r="Z116" s="228"/>
    </row>
    <row r="117" spans="1:26" s="629" customFormat="1" ht="33" customHeight="1">
      <c r="A117" s="161"/>
      <c r="B117" s="70"/>
      <c r="C117" s="168"/>
      <c r="D117" s="204"/>
      <c r="E117" s="969" t="s">
        <v>229</v>
      </c>
      <c r="F117" s="630" t="s">
        <v>900</v>
      </c>
      <c r="G117" s="631" t="s">
        <v>102</v>
      </c>
      <c r="H117" s="955" t="s">
        <v>1268</v>
      </c>
      <c r="I117" s="796"/>
      <c r="J117" s="970">
        <v>44368</v>
      </c>
      <c r="K117" s="820" t="s">
        <v>901</v>
      </c>
      <c r="L117" s="820">
        <v>1</v>
      </c>
      <c r="M117" s="971">
        <v>21.45</v>
      </c>
      <c r="N117" s="974">
        <f>L117*M117</f>
        <v>21.45</v>
      </c>
      <c r="O117" s="820">
        <v>21.45</v>
      </c>
      <c r="P117" s="103" t="s">
        <v>878</v>
      </c>
      <c r="Q117" s="228"/>
      <c r="R117" s="228"/>
      <c r="S117" s="228"/>
      <c r="T117" s="228"/>
      <c r="U117" s="228"/>
      <c r="V117" s="228"/>
      <c r="W117" s="228"/>
      <c r="X117" s="228"/>
      <c r="Y117" s="228"/>
      <c r="Z117" s="228"/>
    </row>
    <row r="118" spans="1:26" s="629" customFormat="1" ht="35.15" customHeight="1">
      <c r="A118" s="161"/>
      <c r="B118" s="70"/>
      <c r="C118" s="168"/>
      <c r="D118" s="204"/>
      <c r="E118" s="732"/>
      <c r="F118" s="630" t="s">
        <v>891</v>
      </c>
      <c r="G118" s="631" t="s">
        <v>102</v>
      </c>
      <c r="H118" s="955" t="s">
        <v>1269</v>
      </c>
      <c r="I118" s="796"/>
      <c r="J118" s="732"/>
      <c r="K118" s="732"/>
      <c r="L118" s="732"/>
      <c r="M118" s="972"/>
      <c r="N118" s="975"/>
      <c r="O118" s="732"/>
      <c r="P118" s="103" t="s">
        <v>878</v>
      </c>
      <c r="Q118" s="228"/>
      <c r="R118" s="228"/>
      <c r="S118" s="228"/>
      <c r="T118" s="228"/>
      <c r="U118" s="228"/>
      <c r="V118" s="228"/>
      <c r="W118" s="228"/>
      <c r="X118" s="228"/>
      <c r="Y118" s="228"/>
      <c r="Z118" s="228"/>
    </row>
    <row r="119" spans="1:26" s="629" customFormat="1" ht="21" customHeight="1">
      <c r="A119" s="161"/>
      <c r="B119" s="70"/>
      <c r="C119" s="168"/>
      <c r="D119" s="204"/>
      <c r="E119" s="732"/>
      <c r="F119" s="630" t="s">
        <v>902</v>
      </c>
      <c r="G119" s="631" t="s">
        <v>102</v>
      </c>
      <c r="H119" s="955" t="s">
        <v>1270</v>
      </c>
      <c r="I119" s="796"/>
      <c r="J119" s="732"/>
      <c r="K119" s="732"/>
      <c r="L119" s="732"/>
      <c r="M119" s="972"/>
      <c r="N119" s="975"/>
      <c r="O119" s="732"/>
      <c r="P119" s="103" t="s">
        <v>878</v>
      </c>
      <c r="Q119" s="228"/>
      <c r="R119" s="228"/>
      <c r="S119" s="228"/>
      <c r="T119" s="228"/>
      <c r="U119" s="228"/>
      <c r="V119" s="228"/>
      <c r="W119" s="228"/>
      <c r="X119" s="228"/>
      <c r="Y119" s="228"/>
      <c r="Z119" s="228"/>
    </row>
    <row r="120" spans="1:26" s="629" customFormat="1" ht="21" customHeight="1">
      <c r="A120" s="161"/>
      <c r="B120" s="70"/>
      <c r="C120" s="168"/>
      <c r="D120" s="204"/>
      <c r="E120" s="732"/>
      <c r="F120" s="630" t="s">
        <v>903</v>
      </c>
      <c r="G120" s="631" t="s">
        <v>102</v>
      </c>
      <c r="H120" s="961">
        <v>40</v>
      </c>
      <c r="I120" s="796"/>
      <c r="J120" s="732"/>
      <c r="K120" s="732"/>
      <c r="L120" s="732"/>
      <c r="M120" s="972"/>
      <c r="N120" s="975"/>
      <c r="O120" s="732"/>
      <c r="P120" s="103" t="s">
        <v>878</v>
      </c>
      <c r="Q120" s="228"/>
      <c r="R120" s="228"/>
      <c r="S120" s="228"/>
      <c r="T120" s="228"/>
      <c r="U120" s="228"/>
      <c r="V120" s="228"/>
      <c r="W120" s="228"/>
      <c r="X120" s="228"/>
      <c r="Y120" s="228"/>
      <c r="Z120" s="228"/>
    </row>
    <row r="121" spans="1:26" s="629" customFormat="1" ht="21" customHeight="1">
      <c r="A121" s="161"/>
      <c r="B121" s="70"/>
      <c r="C121" s="168"/>
      <c r="D121" s="204"/>
      <c r="E121" s="732"/>
      <c r="F121" s="630" t="s">
        <v>904</v>
      </c>
      <c r="G121" s="631" t="s">
        <v>102</v>
      </c>
      <c r="H121" s="961">
        <v>6</v>
      </c>
      <c r="I121" s="796"/>
      <c r="J121" s="732"/>
      <c r="K121" s="732"/>
      <c r="L121" s="732"/>
      <c r="M121" s="972"/>
      <c r="N121" s="975"/>
      <c r="O121" s="732"/>
      <c r="P121" s="103" t="s">
        <v>905</v>
      </c>
      <c r="Q121" s="228"/>
      <c r="R121" s="228"/>
      <c r="S121" s="228"/>
      <c r="T121" s="228"/>
      <c r="U121" s="228"/>
      <c r="V121" s="228"/>
      <c r="W121" s="228"/>
      <c r="X121" s="228"/>
      <c r="Y121" s="228"/>
      <c r="Z121" s="228"/>
    </row>
    <row r="122" spans="1:26" s="629" customFormat="1" ht="21" customHeight="1">
      <c r="A122" s="161"/>
      <c r="B122" s="70"/>
      <c r="C122" s="168"/>
      <c r="D122" s="204"/>
      <c r="E122" s="732"/>
      <c r="F122" s="630" t="s">
        <v>906</v>
      </c>
      <c r="G122" s="631" t="s">
        <v>102</v>
      </c>
      <c r="H122" s="961">
        <v>2021</v>
      </c>
      <c r="I122" s="796"/>
      <c r="J122" s="732"/>
      <c r="K122" s="732"/>
      <c r="L122" s="732"/>
      <c r="M122" s="972"/>
      <c r="N122" s="975"/>
      <c r="O122" s="732"/>
      <c r="P122" s="103" t="s">
        <v>878</v>
      </c>
      <c r="Q122" s="228"/>
      <c r="R122" s="228"/>
      <c r="S122" s="228"/>
      <c r="T122" s="228"/>
      <c r="U122" s="228"/>
      <c r="V122" s="228"/>
      <c r="W122" s="228"/>
      <c r="X122" s="228"/>
      <c r="Y122" s="228"/>
      <c r="Z122" s="228"/>
    </row>
    <row r="123" spans="1:26" s="629" customFormat="1" ht="21" customHeight="1">
      <c r="A123" s="161"/>
      <c r="B123" s="70"/>
      <c r="C123" s="168"/>
      <c r="D123" s="204"/>
      <c r="E123" s="732"/>
      <c r="F123" s="630" t="s">
        <v>907</v>
      </c>
      <c r="G123" s="631" t="s">
        <v>102</v>
      </c>
      <c r="H123" s="955" t="s">
        <v>1271</v>
      </c>
      <c r="I123" s="796"/>
      <c r="J123" s="732"/>
      <c r="K123" s="732"/>
      <c r="L123" s="732"/>
      <c r="M123" s="972"/>
      <c r="N123" s="975"/>
      <c r="O123" s="732"/>
      <c r="P123" s="103" t="s">
        <v>878</v>
      </c>
      <c r="Q123" s="228"/>
      <c r="R123" s="228"/>
      <c r="S123" s="228"/>
      <c r="T123" s="228"/>
      <c r="U123" s="228"/>
      <c r="V123" s="228"/>
      <c r="W123" s="228"/>
      <c r="X123" s="228"/>
      <c r="Y123" s="228"/>
      <c r="Z123" s="228"/>
    </row>
    <row r="124" spans="1:26" s="629" customFormat="1" ht="44.15" customHeight="1">
      <c r="A124" s="161"/>
      <c r="B124" s="70"/>
      <c r="C124" s="168"/>
      <c r="D124" s="204"/>
      <c r="E124" s="732"/>
      <c r="F124" s="630" t="s">
        <v>908</v>
      </c>
      <c r="G124" s="631" t="s">
        <v>102</v>
      </c>
      <c r="H124" s="955" t="s">
        <v>1274</v>
      </c>
      <c r="I124" s="796"/>
      <c r="J124" s="732"/>
      <c r="K124" s="732"/>
      <c r="L124" s="732"/>
      <c r="M124" s="972"/>
      <c r="N124" s="975"/>
      <c r="O124" s="732"/>
      <c r="P124" s="103" t="s">
        <v>878</v>
      </c>
      <c r="Q124" s="228"/>
      <c r="R124" s="228"/>
      <c r="S124" s="228"/>
      <c r="T124" s="228"/>
      <c r="U124" s="228"/>
      <c r="V124" s="228"/>
      <c r="W124" s="228"/>
      <c r="X124" s="228"/>
      <c r="Y124" s="228"/>
      <c r="Z124" s="228"/>
    </row>
    <row r="125" spans="1:26" s="629" customFormat="1" ht="21" customHeight="1">
      <c r="A125" s="161"/>
      <c r="B125" s="70"/>
      <c r="C125" s="168"/>
      <c r="D125" s="204"/>
      <c r="E125" s="732"/>
      <c r="F125" s="630" t="s">
        <v>881</v>
      </c>
      <c r="G125" s="631" t="s">
        <v>102</v>
      </c>
      <c r="H125" s="955" t="s">
        <v>1275</v>
      </c>
      <c r="I125" s="796"/>
      <c r="J125" s="732"/>
      <c r="K125" s="732"/>
      <c r="L125" s="732"/>
      <c r="M125" s="972"/>
      <c r="N125" s="975"/>
      <c r="O125" s="732"/>
      <c r="P125" s="103" t="s">
        <v>878</v>
      </c>
      <c r="Q125" s="228"/>
      <c r="R125" s="228"/>
      <c r="S125" s="228"/>
      <c r="T125" s="228"/>
      <c r="U125" s="228"/>
      <c r="V125" s="228"/>
      <c r="W125" s="228"/>
      <c r="X125" s="228"/>
      <c r="Y125" s="228"/>
      <c r="Z125" s="228"/>
    </row>
    <row r="126" spans="1:26" s="629" customFormat="1" ht="21" customHeight="1">
      <c r="A126" s="161"/>
      <c r="B126" s="70"/>
      <c r="C126" s="168"/>
      <c r="D126" s="204"/>
      <c r="E126" s="732"/>
      <c r="F126" s="630" t="s">
        <v>909</v>
      </c>
      <c r="G126" s="631" t="s">
        <v>102</v>
      </c>
      <c r="H126" s="962" t="s">
        <v>1362</v>
      </c>
      <c r="I126" s="796"/>
      <c r="J126" s="732"/>
      <c r="K126" s="732"/>
      <c r="L126" s="732"/>
      <c r="M126" s="972"/>
      <c r="N126" s="975"/>
      <c r="O126" s="732"/>
      <c r="P126" s="103" t="s">
        <v>910</v>
      </c>
      <c r="Q126" s="228"/>
      <c r="R126" s="228"/>
      <c r="S126" s="228"/>
      <c r="T126" s="228"/>
      <c r="U126" s="228"/>
      <c r="V126" s="228"/>
      <c r="W126" s="228"/>
      <c r="X126" s="228"/>
      <c r="Y126" s="228"/>
      <c r="Z126" s="228"/>
    </row>
    <row r="127" spans="1:26" s="629" customFormat="1" ht="34" customHeight="1">
      <c r="A127" s="161"/>
      <c r="B127" s="70"/>
      <c r="C127" s="168"/>
      <c r="D127" s="204"/>
      <c r="E127" s="732"/>
      <c r="F127" s="630" t="s">
        <v>911</v>
      </c>
      <c r="G127" s="631" t="s">
        <v>102</v>
      </c>
      <c r="H127" s="962" t="s">
        <v>1272</v>
      </c>
      <c r="I127" s="796"/>
      <c r="J127" s="732"/>
      <c r="K127" s="732"/>
      <c r="L127" s="732"/>
      <c r="M127" s="972"/>
      <c r="N127" s="975"/>
      <c r="O127" s="732"/>
      <c r="P127" s="103" t="s">
        <v>912</v>
      </c>
      <c r="Q127" s="228"/>
      <c r="R127" s="228"/>
      <c r="S127" s="228"/>
      <c r="T127" s="228"/>
      <c r="U127" s="228"/>
      <c r="V127" s="228"/>
      <c r="W127" s="228"/>
      <c r="X127" s="228"/>
      <c r="Y127" s="228"/>
      <c r="Z127" s="228"/>
    </row>
    <row r="128" spans="1:26" s="629" customFormat="1" ht="51" customHeight="1">
      <c r="A128" s="161"/>
      <c r="B128" s="70"/>
      <c r="C128" s="168"/>
      <c r="D128" s="204"/>
      <c r="E128" s="732"/>
      <c r="F128" s="630" t="s">
        <v>4</v>
      </c>
      <c r="G128" s="631" t="s">
        <v>102</v>
      </c>
      <c r="H128" s="962" t="s">
        <v>1273</v>
      </c>
      <c r="I128" s="796"/>
      <c r="J128" s="732"/>
      <c r="K128" s="732"/>
      <c r="L128" s="732"/>
      <c r="M128" s="972"/>
      <c r="N128" s="975"/>
      <c r="O128" s="732"/>
      <c r="P128" s="103" t="s">
        <v>913</v>
      </c>
      <c r="Q128" s="228"/>
      <c r="R128" s="228"/>
      <c r="S128" s="228"/>
      <c r="T128" s="228"/>
      <c r="U128" s="228"/>
      <c r="V128" s="228"/>
      <c r="W128" s="228"/>
      <c r="X128" s="228"/>
      <c r="Y128" s="228"/>
      <c r="Z128" s="228"/>
    </row>
    <row r="129" spans="1:26" s="629" customFormat="1" ht="45" customHeight="1">
      <c r="A129" s="161"/>
      <c r="B129" s="70"/>
      <c r="C129" s="168"/>
      <c r="D129" s="204"/>
      <c r="E129" s="732"/>
      <c r="F129" s="630" t="s">
        <v>914</v>
      </c>
      <c r="G129" s="631" t="s">
        <v>102</v>
      </c>
      <c r="H129" s="955">
        <v>0.38600000000000001</v>
      </c>
      <c r="I129" s="796"/>
      <c r="J129" s="732"/>
      <c r="K129" s="732"/>
      <c r="L129" s="732"/>
      <c r="M129" s="972"/>
      <c r="N129" s="975"/>
      <c r="O129" s="732"/>
      <c r="P129" s="103" t="s">
        <v>915</v>
      </c>
      <c r="Q129" s="228"/>
      <c r="R129" s="228"/>
      <c r="S129" s="228"/>
      <c r="T129" s="228"/>
      <c r="U129" s="228"/>
      <c r="V129" s="228"/>
      <c r="W129" s="228"/>
      <c r="X129" s="228"/>
      <c r="Y129" s="228"/>
      <c r="Z129" s="228"/>
    </row>
    <row r="130" spans="1:26" s="629" customFormat="1" ht="28.5" customHeight="1">
      <c r="A130" s="161"/>
      <c r="B130" s="70"/>
      <c r="C130" s="168"/>
      <c r="D130" s="204"/>
      <c r="E130" s="732"/>
      <c r="F130" s="630" t="s">
        <v>916</v>
      </c>
      <c r="G130" s="631" t="s">
        <v>102</v>
      </c>
      <c r="H130" s="961" t="s">
        <v>1277</v>
      </c>
      <c r="I130" s="796"/>
      <c r="J130" s="732"/>
      <c r="K130" s="732"/>
      <c r="L130" s="732"/>
      <c r="M130" s="972"/>
      <c r="N130" s="975"/>
      <c r="O130" s="732"/>
      <c r="P130" s="103" t="s">
        <v>917</v>
      </c>
      <c r="Q130" s="228"/>
      <c r="R130" s="228"/>
      <c r="S130" s="228"/>
      <c r="T130" s="228"/>
      <c r="U130" s="228"/>
      <c r="V130" s="228"/>
      <c r="W130" s="228"/>
      <c r="X130" s="228"/>
      <c r="Y130" s="228"/>
      <c r="Z130" s="228"/>
    </row>
    <row r="131" spans="1:26" s="629" customFormat="1" ht="54.65" customHeight="1">
      <c r="A131" s="161"/>
      <c r="B131" s="70"/>
      <c r="C131" s="168"/>
      <c r="D131" s="204"/>
      <c r="E131" s="732"/>
      <c r="F131" s="630" t="s">
        <v>884</v>
      </c>
      <c r="G131" s="631" t="s">
        <v>102</v>
      </c>
      <c r="H131" s="962" t="s">
        <v>1527</v>
      </c>
      <c r="I131" s="796"/>
      <c r="J131" s="732"/>
      <c r="K131" s="732"/>
      <c r="L131" s="732"/>
      <c r="M131" s="972"/>
      <c r="N131" s="975"/>
      <c r="O131" s="732"/>
      <c r="P131" s="103" t="s">
        <v>885</v>
      </c>
      <c r="Q131" s="228"/>
      <c r="R131" s="228"/>
      <c r="S131" s="228"/>
      <c r="T131" s="228"/>
      <c r="U131" s="228"/>
      <c r="V131" s="228"/>
      <c r="W131" s="228"/>
      <c r="X131" s="228"/>
      <c r="Y131" s="228"/>
      <c r="Z131" s="228"/>
    </row>
    <row r="132" spans="1:26" s="629" customFormat="1" ht="36.75" customHeight="1">
      <c r="A132" s="161"/>
      <c r="B132" s="70"/>
      <c r="C132" s="168"/>
      <c r="D132" s="204"/>
      <c r="E132" s="732"/>
      <c r="F132" s="630" t="s">
        <v>918</v>
      </c>
      <c r="G132" s="631"/>
      <c r="H132" s="962" t="s">
        <v>1404</v>
      </c>
      <c r="I132" s="796"/>
      <c r="J132" s="732"/>
      <c r="K132" s="732"/>
      <c r="L132" s="732"/>
      <c r="M132" s="972"/>
      <c r="N132" s="975"/>
      <c r="O132" s="732"/>
      <c r="P132" s="103" t="s">
        <v>919</v>
      </c>
      <c r="Q132" s="228"/>
      <c r="R132" s="228"/>
      <c r="S132" s="228"/>
      <c r="T132" s="228"/>
      <c r="U132" s="228"/>
      <c r="V132" s="228"/>
      <c r="W132" s="228"/>
      <c r="X132" s="228"/>
      <c r="Y132" s="228"/>
      <c r="Z132" s="228"/>
    </row>
    <row r="133" spans="1:26" s="629" customFormat="1" ht="21" customHeight="1">
      <c r="A133" s="161"/>
      <c r="B133" s="70"/>
      <c r="C133" s="168"/>
      <c r="D133" s="204"/>
      <c r="E133" s="732"/>
      <c r="F133" s="630" t="s">
        <v>921</v>
      </c>
      <c r="G133" s="631" t="s">
        <v>102</v>
      </c>
      <c r="H133" s="962" t="s">
        <v>1292</v>
      </c>
      <c r="I133" s="796"/>
      <c r="J133" s="732"/>
      <c r="K133" s="732"/>
      <c r="L133" s="732"/>
      <c r="M133" s="972"/>
      <c r="N133" s="975"/>
      <c r="O133" s="732"/>
      <c r="P133" s="103" t="s">
        <v>922</v>
      </c>
      <c r="Q133" s="228"/>
      <c r="R133" s="228"/>
      <c r="S133" s="228"/>
      <c r="T133" s="228"/>
      <c r="U133" s="228"/>
      <c r="V133" s="228"/>
      <c r="W133" s="228"/>
      <c r="X133" s="228"/>
      <c r="Y133" s="228"/>
      <c r="Z133" s="228"/>
    </row>
    <row r="134" spans="1:26" s="629" customFormat="1" ht="39.65" customHeight="1">
      <c r="A134" s="161"/>
      <c r="B134" s="70"/>
      <c r="C134" s="168"/>
      <c r="D134" s="204"/>
      <c r="E134" s="732"/>
      <c r="F134" s="630" t="s">
        <v>923</v>
      </c>
      <c r="G134" s="631" t="s">
        <v>102</v>
      </c>
      <c r="H134" s="962" t="s">
        <v>1405</v>
      </c>
      <c r="I134" s="796"/>
      <c r="J134" s="732"/>
      <c r="K134" s="732"/>
      <c r="L134" s="732"/>
      <c r="M134" s="972"/>
      <c r="N134" s="975"/>
      <c r="O134" s="732"/>
      <c r="P134" s="103" t="s">
        <v>924</v>
      </c>
      <c r="Q134" s="228"/>
      <c r="R134" s="228"/>
      <c r="S134" s="228"/>
      <c r="T134" s="228"/>
      <c r="U134" s="228"/>
      <c r="V134" s="228"/>
      <c r="W134" s="228"/>
      <c r="X134" s="228"/>
      <c r="Y134" s="228"/>
      <c r="Z134" s="228"/>
    </row>
    <row r="135" spans="1:26" s="1068" customFormat="1" ht="37.5" customHeight="1">
      <c r="A135" s="1058"/>
      <c r="B135" s="1059"/>
      <c r="C135" s="1060"/>
      <c r="D135" s="1061"/>
      <c r="E135" s="732"/>
      <c r="F135" s="1062" t="s">
        <v>925</v>
      </c>
      <c r="G135" s="1063" t="s">
        <v>102</v>
      </c>
      <c r="H135" s="1069" t="s">
        <v>926</v>
      </c>
      <c r="I135" s="1065"/>
      <c r="J135" s="732"/>
      <c r="K135" s="732"/>
      <c r="L135" s="732"/>
      <c r="M135" s="972"/>
      <c r="N135" s="975"/>
      <c r="O135" s="732"/>
      <c r="P135" s="1066" t="s">
        <v>927</v>
      </c>
      <c r="Q135" s="1067"/>
      <c r="R135" s="1067"/>
      <c r="S135" s="1067"/>
      <c r="T135" s="1067"/>
      <c r="U135" s="1067"/>
      <c r="V135" s="1067"/>
      <c r="W135" s="1067"/>
      <c r="X135" s="1067"/>
      <c r="Y135" s="1067"/>
      <c r="Z135" s="1067"/>
    </row>
    <row r="136" spans="1:26" s="629" customFormat="1" ht="36" customHeight="1">
      <c r="A136" s="161"/>
      <c r="B136" s="70"/>
      <c r="C136" s="168"/>
      <c r="D136" s="204"/>
      <c r="E136" s="733"/>
      <c r="F136" s="630" t="s">
        <v>928</v>
      </c>
      <c r="G136" s="631" t="s">
        <v>102</v>
      </c>
      <c r="H136" s="961"/>
      <c r="I136" s="796"/>
      <c r="J136" s="733"/>
      <c r="K136" s="733"/>
      <c r="L136" s="733"/>
      <c r="M136" s="973"/>
      <c r="N136" s="976"/>
      <c r="O136" s="733"/>
      <c r="P136" s="103" t="s">
        <v>929</v>
      </c>
      <c r="Q136" s="228"/>
      <c r="R136" s="228"/>
      <c r="S136" s="228"/>
      <c r="T136" s="228"/>
      <c r="U136" s="228"/>
      <c r="V136" s="228"/>
      <c r="W136" s="228"/>
      <c r="X136" s="228"/>
      <c r="Y136" s="228"/>
      <c r="Z136" s="228"/>
    </row>
    <row r="137" spans="1:26" s="629" customFormat="1" ht="46" customHeight="1">
      <c r="A137" s="161"/>
      <c r="B137" s="70"/>
      <c r="C137" s="168"/>
      <c r="D137" s="204"/>
      <c r="E137" s="967" t="s">
        <v>233</v>
      </c>
      <c r="F137" s="630" t="s">
        <v>900</v>
      </c>
      <c r="G137" s="631" t="s">
        <v>102</v>
      </c>
      <c r="H137" s="961" t="s">
        <v>1278</v>
      </c>
      <c r="I137" s="796"/>
      <c r="J137" s="968">
        <v>44195</v>
      </c>
      <c r="K137" s="820" t="s">
        <v>901</v>
      </c>
      <c r="L137" s="820">
        <v>1</v>
      </c>
      <c r="M137" s="957">
        <v>13</v>
      </c>
      <c r="N137" s="958">
        <f>L137*M137</f>
        <v>13</v>
      </c>
      <c r="O137" s="820">
        <v>14.4</v>
      </c>
      <c r="P137" s="103" t="s">
        <v>878</v>
      </c>
      <c r="Q137" s="228"/>
      <c r="R137" s="228"/>
      <c r="S137" s="228"/>
      <c r="T137" s="228"/>
      <c r="U137" s="228"/>
      <c r="V137" s="228"/>
      <c r="W137" s="228"/>
      <c r="X137" s="228"/>
      <c r="Y137" s="228"/>
      <c r="Z137" s="228"/>
    </row>
    <row r="138" spans="1:26" s="629" customFormat="1" ht="21" customHeight="1">
      <c r="A138" s="161"/>
      <c r="B138" s="70"/>
      <c r="C138" s="168"/>
      <c r="D138" s="204"/>
      <c r="E138" s="732"/>
      <c r="F138" s="630" t="s">
        <v>891</v>
      </c>
      <c r="G138" s="631" t="s">
        <v>102</v>
      </c>
      <c r="H138" s="955" t="s">
        <v>1280</v>
      </c>
      <c r="I138" s="796"/>
      <c r="J138" s="732"/>
      <c r="K138" s="732"/>
      <c r="L138" s="732"/>
      <c r="M138" s="732"/>
      <c r="N138" s="959"/>
      <c r="O138" s="732"/>
      <c r="P138" s="103" t="s">
        <v>878</v>
      </c>
      <c r="Q138" s="228"/>
      <c r="R138" s="228"/>
      <c r="S138" s="228"/>
      <c r="T138" s="228"/>
      <c r="U138" s="228"/>
      <c r="V138" s="228"/>
      <c r="W138" s="228"/>
      <c r="X138" s="228"/>
      <c r="Y138" s="228"/>
      <c r="Z138" s="228"/>
    </row>
    <row r="139" spans="1:26" s="629" customFormat="1" ht="21" customHeight="1">
      <c r="A139" s="161"/>
      <c r="B139" s="70"/>
      <c r="C139" s="168"/>
      <c r="D139" s="204"/>
      <c r="E139" s="732"/>
      <c r="F139" s="630" t="s">
        <v>902</v>
      </c>
      <c r="G139" s="631" t="s">
        <v>102</v>
      </c>
      <c r="H139" s="955" t="s">
        <v>1279</v>
      </c>
      <c r="I139" s="796"/>
      <c r="J139" s="732"/>
      <c r="K139" s="732"/>
      <c r="L139" s="732"/>
      <c r="M139" s="732"/>
      <c r="N139" s="959"/>
      <c r="O139" s="732"/>
      <c r="P139" s="103" t="s">
        <v>878</v>
      </c>
      <c r="Q139" s="228"/>
      <c r="R139" s="228"/>
      <c r="S139" s="228"/>
      <c r="T139" s="228"/>
      <c r="U139" s="228"/>
      <c r="V139" s="228"/>
      <c r="W139" s="228"/>
      <c r="X139" s="228"/>
      <c r="Y139" s="228"/>
      <c r="Z139" s="228"/>
    </row>
    <row r="140" spans="1:26" s="629" customFormat="1" ht="21" customHeight="1">
      <c r="A140" s="161"/>
      <c r="B140" s="70"/>
      <c r="C140" s="168"/>
      <c r="D140" s="204"/>
      <c r="E140" s="732"/>
      <c r="F140" s="630" t="s">
        <v>903</v>
      </c>
      <c r="G140" s="631" t="s">
        <v>102</v>
      </c>
      <c r="H140" s="961">
        <v>9</v>
      </c>
      <c r="I140" s="796"/>
      <c r="J140" s="732"/>
      <c r="K140" s="732"/>
      <c r="L140" s="732"/>
      <c r="M140" s="732"/>
      <c r="N140" s="959"/>
      <c r="O140" s="732"/>
      <c r="P140" s="103" t="s">
        <v>878</v>
      </c>
      <c r="Q140" s="228"/>
      <c r="R140" s="228"/>
      <c r="S140" s="228"/>
      <c r="T140" s="228"/>
      <c r="U140" s="228"/>
      <c r="V140" s="228"/>
      <c r="W140" s="228"/>
      <c r="X140" s="228"/>
      <c r="Y140" s="228"/>
      <c r="Z140" s="228"/>
    </row>
    <row r="141" spans="1:26" s="629" customFormat="1" ht="21" customHeight="1">
      <c r="A141" s="161"/>
      <c r="B141" s="70"/>
      <c r="C141" s="168"/>
      <c r="D141" s="204"/>
      <c r="E141" s="732"/>
      <c r="F141" s="630" t="s">
        <v>904</v>
      </c>
      <c r="G141" s="631" t="s">
        <v>102</v>
      </c>
      <c r="H141" s="961">
        <v>4</v>
      </c>
      <c r="I141" s="796"/>
      <c r="J141" s="732"/>
      <c r="K141" s="732"/>
      <c r="L141" s="732"/>
      <c r="M141" s="732"/>
      <c r="N141" s="959"/>
      <c r="O141" s="732"/>
      <c r="P141" s="103" t="s">
        <v>905</v>
      </c>
      <c r="Q141" s="228"/>
      <c r="R141" s="228"/>
      <c r="S141" s="228"/>
      <c r="T141" s="228"/>
      <c r="U141" s="228"/>
      <c r="V141" s="228"/>
      <c r="W141" s="228"/>
      <c r="X141" s="228"/>
      <c r="Y141" s="228"/>
      <c r="Z141" s="228"/>
    </row>
    <row r="142" spans="1:26" s="629" customFormat="1" ht="21" customHeight="1">
      <c r="A142" s="161"/>
      <c r="B142" s="70"/>
      <c r="C142" s="168"/>
      <c r="D142" s="204"/>
      <c r="E142" s="732"/>
      <c r="F142" s="630" t="s">
        <v>906</v>
      </c>
      <c r="G142" s="631" t="s">
        <v>102</v>
      </c>
      <c r="H142" s="961">
        <v>2020</v>
      </c>
      <c r="I142" s="796"/>
      <c r="J142" s="732"/>
      <c r="K142" s="732"/>
      <c r="L142" s="732"/>
      <c r="M142" s="732"/>
      <c r="N142" s="959"/>
      <c r="O142" s="732"/>
      <c r="P142" s="103" t="s">
        <v>878</v>
      </c>
      <c r="Q142" s="228"/>
      <c r="R142" s="228"/>
      <c r="S142" s="228"/>
      <c r="T142" s="228"/>
      <c r="U142" s="228"/>
      <c r="V142" s="228"/>
      <c r="W142" s="228"/>
      <c r="X142" s="228"/>
      <c r="Y142" s="228"/>
      <c r="Z142" s="228"/>
    </row>
    <row r="143" spans="1:26" s="629" customFormat="1" ht="21" customHeight="1">
      <c r="A143" s="161"/>
      <c r="B143" s="70"/>
      <c r="C143" s="168"/>
      <c r="D143" s="204"/>
      <c r="E143" s="732"/>
      <c r="F143" s="630" t="s">
        <v>907</v>
      </c>
      <c r="G143" s="631" t="s">
        <v>102</v>
      </c>
      <c r="H143" s="955" t="s">
        <v>1281</v>
      </c>
      <c r="I143" s="796"/>
      <c r="J143" s="732"/>
      <c r="K143" s="732"/>
      <c r="L143" s="732"/>
      <c r="M143" s="732"/>
      <c r="N143" s="959"/>
      <c r="O143" s="732"/>
      <c r="P143" s="103" t="s">
        <v>878</v>
      </c>
      <c r="Q143" s="228"/>
      <c r="R143" s="228"/>
      <c r="S143" s="228"/>
      <c r="T143" s="228"/>
      <c r="U143" s="228"/>
      <c r="V143" s="228"/>
      <c r="W143" s="228"/>
      <c r="X143" s="228"/>
      <c r="Y143" s="228"/>
      <c r="Z143" s="228"/>
    </row>
    <row r="144" spans="1:26" s="629" customFormat="1" ht="21" customHeight="1">
      <c r="A144" s="161"/>
      <c r="B144" s="70"/>
      <c r="C144" s="168"/>
      <c r="D144" s="204"/>
      <c r="E144" s="732"/>
      <c r="F144" s="630" t="s">
        <v>908</v>
      </c>
      <c r="G144" s="631" t="s">
        <v>102</v>
      </c>
      <c r="H144" s="955" t="s">
        <v>1283</v>
      </c>
      <c r="I144" s="796"/>
      <c r="J144" s="732"/>
      <c r="K144" s="732"/>
      <c r="L144" s="732"/>
      <c r="M144" s="732"/>
      <c r="N144" s="959"/>
      <c r="O144" s="732"/>
      <c r="P144" s="103" t="s">
        <v>878</v>
      </c>
      <c r="Q144" s="228"/>
      <c r="R144" s="228"/>
      <c r="S144" s="228"/>
      <c r="T144" s="228"/>
      <c r="U144" s="228"/>
      <c r="V144" s="228"/>
      <c r="W144" s="228"/>
      <c r="X144" s="228"/>
      <c r="Y144" s="228"/>
      <c r="Z144" s="228"/>
    </row>
    <row r="145" spans="1:26" s="629" customFormat="1" ht="36.65" customHeight="1">
      <c r="A145" s="161"/>
      <c r="B145" s="70"/>
      <c r="C145" s="168"/>
      <c r="D145" s="204"/>
      <c r="E145" s="732"/>
      <c r="F145" s="630" t="s">
        <v>881</v>
      </c>
      <c r="G145" s="631" t="s">
        <v>102</v>
      </c>
      <c r="H145" s="955" t="s">
        <v>1284</v>
      </c>
      <c r="I145" s="796"/>
      <c r="J145" s="732"/>
      <c r="K145" s="732"/>
      <c r="L145" s="732"/>
      <c r="M145" s="732"/>
      <c r="N145" s="959"/>
      <c r="O145" s="732"/>
      <c r="P145" s="103" t="s">
        <v>878</v>
      </c>
      <c r="Q145" s="228"/>
      <c r="R145" s="228"/>
      <c r="S145" s="228"/>
      <c r="T145" s="228"/>
      <c r="U145" s="228"/>
      <c r="V145" s="228"/>
      <c r="W145" s="228"/>
      <c r="X145" s="228"/>
      <c r="Y145" s="228"/>
      <c r="Z145" s="228"/>
    </row>
    <row r="146" spans="1:26" s="629" customFormat="1" ht="21" customHeight="1">
      <c r="A146" s="161"/>
      <c r="B146" s="70"/>
      <c r="C146" s="168"/>
      <c r="D146" s="204"/>
      <c r="E146" s="732"/>
      <c r="F146" s="630" t="s">
        <v>909</v>
      </c>
      <c r="G146" s="631" t="s">
        <v>102</v>
      </c>
      <c r="H146" s="962" t="s">
        <v>1282</v>
      </c>
      <c r="I146" s="796"/>
      <c r="J146" s="732"/>
      <c r="K146" s="732"/>
      <c r="L146" s="732"/>
      <c r="M146" s="732"/>
      <c r="N146" s="959"/>
      <c r="O146" s="732"/>
      <c r="P146" s="103" t="s">
        <v>910</v>
      </c>
      <c r="Q146" s="228"/>
      <c r="R146" s="228"/>
      <c r="S146" s="228"/>
      <c r="T146" s="228"/>
      <c r="U146" s="228"/>
      <c r="V146" s="228"/>
      <c r="W146" s="228"/>
      <c r="X146" s="228"/>
      <c r="Y146" s="228"/>
      <c r="Z146" s="228"/>
    </row>
    <row r="147" spans="1:26" s="629" customFormat="1" ht="21" customHeight="1">
      <c r="A147" s="161"/>
      <c r="B147" s="70"/>
      <c r="C147" s="168"/>
      <c r="D147" s="204"/>
      <c r="E147" s="732"/>
      <c r="F147" s="630" t="s">
        <v>911</v>
      </c>
      <c r="G147" s="631" t="s">
        <v>102</v>
      </c>
      <c r="H147" s="962" t="s">
        <v>1578</v>
      </c>
      <c r="I147" s="796"/>
      <c r="J147" s="732"/>
      <c r="K147" s="732"/>
      <c r="L147" s="732"/>
      <c r="M147" s="732"/>
      <c r="N147" s="959"/>
      <c r="O147" s="732"/>
      <c r="P147" s="103" t="s">
        <v>912</v>
      </c>
      <c r="Q147" s="228"/>
      <c r="R147" s="228"/>
      <c r="S147" s="228"/>
      <c r="T147" s="228"/>
      <c r="U147" s="228"/>
      <c r="V147" s="228"/>
      <c r="W147" s="228"/>
      <c r="X147" s="228"/>
      <c r="Y147" s="228"/>
      <c r="Z147" s="228"/>
    </row>
    <row r="148" spans="1:26" s="629" customFormat="1" ht="38.15" customHeight="1">
      <c r="A148" s="161"/>
      <c r="B148" s="70"/>
      <c r="C148" s="168"/>
      <c r="D148" s="204"/>
      <c r="E148" s="732"/>
      <c r="F148" s="630" t="s">
        <v>4</v>
      </c>
      <c r="G148" s="631" t="s">
        <v>102</v>
      </c>
      <c r="H148" s="962" t="s">
        <v>1285</v>
      </c>
      <c r="I148" s="796"/>
      <c r="J148" s="732"/>
      <c r="K148" s="732"/>
      <c r="L148" s="732"/>
      <c r="M148" s="732"/>
      <c r="N148" s="959"/>
      <c r="O148" s="732"/>
      <c r="P148" s="103" t="s">
        <v>913</v>
      </c>
      <c r="Q148" s="228"/>
      <c r="R148" s="228"/>
      <c r="S148" s="228"/>
      <c r="T148" s="228"/>
      <c r="U148" s="228"/>
      <c r="V148" s="228"/>
      <c r="W148" s="228"/>
      <c r="X148" s="228"/>
      <c r="Y148" s="228"/>
      <c r="Z148" s="228"/>
    </row>
    <row r="149" spans="1:26" s="629" customFormat="1" ht="41.15" customHeight="1">
      <c r="A149" s="161"/>
      <c r="B149" s="70"/>
      <c r="C149" s="168"/>
      <c r="D149" s="204"/>
      <c r="E149" s="732"/>
      <c r="F149" s="630" t="s">
        <v>914</v>
      </c>
      <c r="G149" s="631" t="s">
        <v>102</v>
      </c>
      <c r="H149" s="955">
        <v>0.26700000000000002</v>
      </c>
      <c r="I149" s="796"/>
      <c r="J149" s="732"/>
      <c r="K149" s="732"/>
      <c r="L149" s="732"/>
      <c r="M149" s="732"/>
      <c r="N149" s="959"/>
      <c r="O149" s="732"/>
      <c r="P149" s="103" t="s">
        <v>915</v>
      </c>
      <c r="Q149" s="228"/>
      <c r="R149" s="228"/>
      <c r="S149" s="228"/>
      <c r="T149" s="228"/>
      <c r="U149" s="228"/>
      <c r="V149" s="228"/>
      <c r="W149" s="228"/>
      <c r="X149" s="228"/>
      <c r="Y149" s="228"/>
      <c r="Z149" s="228"/>
    </row>
    <row r="150" spans="1:26" s="629" customFormat="1" ht="28.5" customHeight="1">
      <c r="A150" s="161"/>
      <c r="B150" s="70"/>
      <c r="C150" s="168"/>
      <c r="D150" s="204"/>
      <c r="E150" s="732"/>
      <c r="F150" s="630" t="s">
        <v>916</v>
      </c>
      <c r="G150" s="631" t="s">
        <v>102</v>
      </c>
      <c r="J150" s="732"/>
      <c r="K150" s="732"/>
      <c r="L150" s="732"/>
      <c r="M150" s="732"/>
      <c r="N150" s="959"/>
      <c r="O150" s="732"/>
      <c r="P150" s="103" t="s">
        <v>917</v>
      </c>
      <c r="Q150" s="228"/>
      <c r="R150" s="228"/>
      <c r="S150" s="228"/>
      <c r="T150" s="228"/>
      <c r="U150" s="228"/>
      <c r="V150" s="228"/>
      <c r="W150" s="228"/>
      <c r="X150" s="228"/>
      <c r="Y150" s="228"/>
      <c r="Z150" s="228"/>
    </row>
    <row r="151" spans="1:26" s="629" customFormat="1" ht="41.5" customHeight="1">
      <c r="A151" s="161"/>
      <c r="B151" s="70"/>
      <c r="C151" s="168"/>
      <c r="D151" s="204"/>
      <c r="E151" s="732"/>
      <c r="F151" s="630" t="s">
        <v>884</v>
      </c>
      <c r="G151" s="631" t="s">
        <v>102</v>
      </c>
      <c r="H151" s="962" t="s">
        <v>1528</v>
      </c>
      <c r="I151" s="796"/>
      <c r="J151" s="732"/>
      <c r="K151" s="732"/>
      <c r="L151" s="732"/>
      <c r="M151" s="732"/>
      <c r="N151" s="959"/>
      <c r="O151" s="732"/>
      <c r="P151" s="103" t="s">
        <v>885</v>
      </c>
      <c r="Q151" s="228"/>
      <c r="R151" s="228"/>
      <c r="S151" s="228"/>
      <c r="T151" s="228"/>
      <c r="U151" s="228"/>
      <c r="V151" s="228"/>
      <c r="W151" s="228"/>
      <c r="X151" s="228"/>
      <c r="Y151" s="228"/>
      <c r="Z151" s="228"/>
    </row>
    <row r="152" spans="1:26" s="629" customFormat="1" ht="36.75" customHeight="1">
      <c r="A152" s="161"/>
      <c r="B152" s="70"/>
      <c r="C152" s="168"/>
      <c r="D152" s="204"/>
      <c r="E152" s="732"/>
      <c r="F152" s="630" t="s">
        <v>918</v>
      </c>
      <c r="G152" s="631"/>
      <c r="H152" s="962" t="s">
        <v>1406</v>
      </c>
      <c r="I152" s="796"/>
      <c r="J152" s="732"/>
      <c r="K152" s="732"/>
      <c r="L152" s="732"/>
      <c r="M152" s="732"/>
      <c r="N152" s="959"/>
      <c r="O152" s="732"/>
      <c r="P152" s="103" t="s">
        <v>919</v>
      </c>
      <c r="Q152" s="228"/>
      <c r="R152" s="228"/>
      <c r="S152" s="228"/>
      <c r="T152" s="228"/>
      <c r="U152" s="228"/>
      <c r="V152" s="228"/>
      <c r="W152" s="228"/>
      <c r="X152" s="228"/>
      <c r="Y152" s="228"/>
      <c r="Z152" s="228"/>
    </row>
    <row r="153" spans="1:26" s="629" customFormat="1" ht="69" customHeight="1">
      <c r="A153" s="161"/>
      <c r="B153" s="70"/>
      <c r="C153" s="168"/>
      <c r="D153" s="204"/>
      <c r="E153" s="732"/>
      <c r="F153" s="630" t="s">
        <v>921</v>
      </c>
      <c r="G153" s="631" t="s">
        <v>102</v>
      </c>
      <c r="H153" s="962" t="s">
        <v>1291</v>
      </c>
      <c r="I153" s="796"/>
      <c r="J153" s="732"/>
      <c r="K153" s="732"/>
      <c r="L153" s="732"/>
      <c r="M153" s="732"/>
      <c r="N153" s="959"/>
      <c r="O153" s="732"/>
      <c r="P153" s="103" t="s">
        <v>922</v>
      </c>
      <c r="Q153" s="228"/>
      <c r="R153" s="228"/>
      <c r="S153" s="228"/>
      <c r="T153" s="228"/>
      <c r="U153" s="228"/>
      <c r="V153" s="228"/>
      <c r="W153" s="228"/>
      <c r="X153" s="228"/>
      <c r="Y153" s="228"/>
      <c r="Z153" s="228"/>
    </row>
    <row r="154" spans="1:26" s="629" customFormat="1" ht="39.65" customHeight="1">
      <c r="A154" s="161"/>
      <c r="B154" s="70"/>
      <c r="C154" s="168"/>
      <c r="D154" s="204"/>
      <c r="E154" s="732"/>
      <c r="F154" s="630" t="s">
        <v>923</v>
      </c>
      <c r="G154" s="631" t="s">
        <v>102</v>
      </c>
      <c r="H154" s="961"/>
      <c r="I154" s="796"/>
      <c r="J154" s="732"/>
      <c r="K154" s="732"/>
      <c r="L154" s="732"/>
      <c r="M154" s="732"/>
      <c r="N154" s="959"/>
      <c r="O154" s="732"/>
      <c r="P154" s="103" t="s">
        <v>924</v>
      </c>
      <c r="Q154" s="228"/>
      <c r="R154" s="228"/>
      <c r="S154" s="228"/>
      <c r="T154" s="228"/>
      <c r="U154" s="228"/>
      <c r="V154" s="228"/>
      <c r="W154" s="228"/>
      <c r="X154" s="228"/>
      <c r="Y154" s="228"/>
      <c r="Z154" s="228"/>
    </row>
    <row r="155" spans="1:26" s="629" customFormat="1" ht="37.5" customHeight="1">
      <c r="A155" s="161"/>
      <c r="B155" s="70"/>
      <c r="C155" s="168"/>
      <c r="D155" s="204"/>
      <c r="E155" s="732"/>
      <c r="F155" s="630" t="s">
        <v>925</v>
      </c>
      <c r="G155" s="631" t="s">
        <v>102</v>
      </c>
      <c r="H155" s="961" t="s">
        <v>930</v>
      </c>
      <c r="I155" s="796"/>
      <c r="J155" s="732"/>
      <c r="K155" s="732"/>
      <c r="L155" s="732"/>
      <c r="M155" s="732"/>
      <c r="N155" s="959"/>
      <c r="O155" s="732"/>
      <c r="P155" s="103" t="s">
        <v>927</v>
      </c>
      <c r="Q155" s="228"/>
      <c r="R155" s="228"/>
      <c r="S155" s="228"/>
      <c r="T155" s="228"/>
      <c r="U155" s="228"/>
      <c r="V155" s="228"/>
      <c r="W155" s="228"/>
      <c r="X155" s="228"/>
      <c r="Y155" s="228"/>
      <c r="Z155" s="228"/>
    </row>
    <row r="156" spans="1:26" s="629" customFormat="1" ht="36" customHeight="1">
      <c r="A156" s="161"/>
      <c r="B156" s="70"/>
      <c r="C156" s="168"/>
      <c r="D156" s="204"/>
      <c r="E156" s="733"/>
      <c r="F156" s="630" t="s">
        <v>928</v>
      </c>
      <c r="G156" s="631" t="s">
        <v>102</v>
      </c>
      <c r="H156" s="961"/>
      <c r="I156" s="796"/>
      <c r="J156" s="733"/>
      <c r="K156" s="733"/>
      <c r="L156" s="733"/>
      <c r="M156" s="733"/>
      <c r="N156" s="960"/>
      <c r="O156" s="733"/>
      <c r="P156" s="103" t="s">
        <v>929</v>
      </c>
      <c r="Q156" s="228"/>
      <c r="R156" s="228"/>
      <c r="S156" s="228"/>
      <c r="T156" s="228"/>
      <c r="U156" s="228"/>
      <c r="V156" s="228"/>
      <c r="W156" s="228"/>
      <c r="X156" s="228"/>
      <c r="Y156" s="228"/>
      <c r="Z156" s="228"/>
    </row>
    <row r="157" spans="1:26" s="632" customFormat="1" ht="34" customHeight="1">
      <c r="A157" s="161"/>
      <c r="B157" s="70"/>
      <c r="C157" s="168"/>
      <c r="D157" s="204"/>
      <c r="E157" s="952" t="s">
        <v>252</v>
      </c>
      <c r="F157" s="633" t="s">
        <v>900</v>
      </c>
      <c r="G157" s="634" t="s">
        <v>102</v>
      </c>
      <c r="H157" s="955" t="s">
        <v>1286</v>
      </c>
      <c r="I157" s="796"/>
      <c r="J157" s="968">
        <v>43636</v>
      </c>
      <c r="K157" s="820" t="s">
        <v>901</v>
      </c>
      <c r="L157" s="820">
        <v>1</v>
      </c>
      <c r="M157" s="957">
        <v>4</v>
      </c>
      <c r="N157" s="958">
        <f>L157*M157</f>
        <v>4</v>
      </c>
      <c r="O157" s="820">
        <v>4.8</v>
      </c>
      <c r="P157" s="103" t="s">
        <v>878</v>
      </c>
      <c r="Q157" s="228"/>
      <c r="R157" s="228"/>
      <c r="S157" s="228"/>
      <c r="T157" s="228"/>
      <c r="U157" s="228"/>
      <c r="V157" s="228"/>
      <c r="W157" s="228"/>
      <c r="X157" s="228"/>
      <c r="Y157" s="228"/>
      <c r="Z157" s="228"/>
    </row>
    <row r="158" spans="1:26" s="632" customFormat="1" ht="21" customHeight="1">
      <c r="A158" s="161"/>
      <c r="B158" s="70"/>
      <c r="C158" s="168"/>
      <c r="D158" s="204"/>
      <c r="E158" s="953"/>
      <c r="F158" s="633" t="s">
        <v>891</v>
      </c>
      <c r="G158" s="634" t="s">
        <v>102</v>
      </c>
      <c r="H158" s="955" t="s">
        <v>1290</v>
      </c>
      <c r="I158" s="796"/>
      <c r="J158" s="732"/>
      <c r="K158" s="732"/>
      <c r="L158" s="732"/>
      <c r="M158" s="732"/>
      <c r="N158" s="959"/>
      <c r="O158" s="732"/>
      <c r="P158" s="103" t="s">
        <v>878</v>
      </c>
      <c r="Q158" s="228"/>
      <c r="R158" s="228"/>
      <c r="S158" s="228"/>
      <c r="T158" s="228"/>
      <c r="U158" s="228"/>
      <c r="V158" s="228"/>
      <c r="W158" s="228"/>
      <c r="X158" s="228"/>
      <c r="Y158" s="228"/>
      <c r="Z158" s="228"/>
    </row>
    <row r="159" spans="1:26" s="632" customFormat="1" ht="21" customHeight="1">
      <c r="A159" s="161"/>
      <c r="B159" s="70"/>
      <c r="C159" s="168"/>
      <c r="D159" s="204"/>
      <c r="E159" s="953"/>
      <c r="F159" s="633" t="s">
        <v>902</v>
      </c>
      <c r="G159" s="634" t="s">
        <v>102</v>
      </c>
      <c r="H159" s="955" t="s">
        <v>1279</v>
      </c>
      <c r="I159" s="796"/>
      <c r="J159" s="732"/>
      <c r="K159" s="732"/>
      <c r="L159" s="732"/>
      <c r="M159" s="732"/>
      <c r="N159" s="959"/>
      <c r="O159" s="732"/>
      <c r="P159" s="103" t="s">
        <v>878</v>
      </c>
      <c r="Q159" s="228"/>
      <c r="R159" s="228"/>
      <c r="S159" s="228"/>
      <c r="T159" s="228"/>
      <c r="U159" s="228"/>
      <c r="V159" s="228"/>
      <c r="W159" s="228"/>
      <c r="X159" s="228"/>
      <c r="Y159" s="228"/>
      <c r="Z159" s="228"/>
    </row>
    <row r="160" spans="1:26" s="632" customFormat="1" ht="21" customHeight="1">
      <c r="A160" s="161"/>
      <c r="B160" s="70"/>
      <c r="C160" s="168"/>
      <c r="D160" s="204"/>
      <c r="E160" s="953"/>
      <c r="F160" s="633" t="s">
        <v>903</v>
      </c>
      <c r="G160" s="634" t="s">
        <v>102</v>
      </c>
      <c r="H160" s="961">
        <v>8</v>
      </c>
      <c r="I160" s="796"/>
      <c r="J160" s="732"/>
      <c r="K160" s="732"/>
      <c r="L160" s="732"/>
      <c r="M160" s="732"/>
      <c r="N160" s="959"/>
      <c r="O160" s="732"/>
      <c r="P160" s="103" t="s">
        <v>878</v>
      </c>
      <c r="Q160" s="228"/>
      <c r="R160" s="228"/>
      <c r="S160" s="228"/>
      <c r="T160" s="228"/>
      <c r="U160" s="228"/>
      <c r="V160" s="228"/>
      <c r="W160" s="228"/>
      <c r="X160" s="228"/>
      <c r="Y160" s="228"/>
      <c r="Z160" s="228"/>
    </row>
    <row r="161" spans="1:26" s="632" customFormat="1" ht="21" customHeight="1">
      <c r="A161" s="161"/>
      <c r="B161" s="70"/>
      <c r="C161" s="168"/>
      <c r="D161" s="204"/>
      <c r="E161" s="953"/>
      <c r="F161" s="633" t="s">
        <v>904</v>
      </c>
      <c r="G161" s="634" t="s">
        <v>102</v>
      </c>
      <c r="H161" s="961">
        <v>1</v>
      </c>
      <c r="I161" s="796"/>
      <c r="J161" s="732"/>
      <c r="K161" s="732"/>
      <c r="L161" s="732"/>
      <c r="M161" s="732"/>
      <c r="N161" s="959"/>
      <c r="O161" s="732"/>
      <c r="P161" s="103" t="s">
        <v>905</v>
      </c>
      <c r="Q161" s="228"/>
      <c r="R161" s="228"/>
      <c r="S161" s="228"/>
      <c r="T161" s="228"/>
      <c r="U161" s="228"/>
      <c r="V161" s="228"/>
      <c r="W161" s="228"/>
      <c r="X161" s="228"/>
      <c r="Y161" s="228"/>
      <c r="Z161" s="228"/>
    </row>
    <row r="162" spans="1:26" s="632" customFormat="1" ht="21" customHeight="1">
      <c r="A162" s="161"/>
      <c r="B162" s="70"/>
      <c r="C162" s="168"/>
      <c r="D162" s="204"/>
      <c r="E162" s="953"/>
      <c r="F162" s="633" t="s">
        <v>906</v>
      </c>
      <c r="G162" s="634" t="s">
        <v>102</v>
      </c>
      <c r="H162" s="961">
        <v>2019</v>
      </c>
      <c r="I162" s="796"/>
      <c r="J162" s="732"/>
      <c r="K162" s="732"/>
      <c r="L162" s="732"/>
      <c r="M162" s="732"/>
      <c r="N162" s="959"/>
      <c r="O162" s="732"/>
      <c r="P162" s="103" t="s">
        <v>878</v>
      </c>
      <c r="Q162" s="228"/>
      <c r="R162" s="228"/>
      <c r="S162" s="228"/>
      <c r="T162" s="228"/>
      <c r="U162" s="228"/>
      <c r="V162" s="228"/>
      <c r="W162" s="228"/>
      <c r="X162" s="228"/>
      <c r="Y162" s="228"/>
      <c r="Z162" s="228"/>
    </row>
    <row r="163" spans="1:26" s="632" customFormat="1" ht="21" customHeight="1">
      <c r="A163" s="161"/>
      <c r="B163" s="70"/>
      <c r="C163" s="168"/>
      <c r="D163" s="204"/>
      <c r="E163" s="953"/>
      <c r="F163" s="633" t="s">
        <v>907</v>
      </c>
      <c r="G163" s="634" t="s">
        <v>102</v>
      </c>
      <c r="H163" s="955" t="s">
        <v>1287</v>
      </c>
      <c r="I163" s="796"/>
      <c r="J163" s="732"/>
      <c r="K163" s="732"/>
      <c r="L163" s="732"/>
      <c r="M163" s="732"/>
      <c r="N163" s="959"/>
      <c r="O163" s="732"/>
      <c r="P163" s="103" t="s">
        <v>878</v>
      </c>
      <c r="Q163" s="228"/>
      <c r="R163" s="228"/>
      <c r="S163" s="228"/>
      <c r="T163" s="228"/>
      <c r="U163" s="228"/>
      <c r="V163" s="228"/>
      <c r="W163" s="228"/>
      <c r="X163" s="228"/>
      <c r="Y163" s="228"/>
      <c r="Z163" s="228"/>
    </row>
    <row r="164" spans="1:26" s="632" customFormat="1" ht="21" customHeight="1">
      <c r="A164" s="161"/>
      <c r="B164" s="70"/>
      <c r="C164" s="168"/>
      <c r="D164" s="204"/>
      <c r="E164" s="953"/>
      <c r="F164" s="633" t="s">
        <v>908</v>
      </c>
      <c r="G164" s="634" t="s">
        <v>102</v>
      </c>
      <c r="H164" s="955" t="s">
        <v>1283</v>
      </c>
      <c r="I164" s="796"/>
      <c r="J164" s="732"/>
      <c r="K164" s="732"/>
      <c r="L164" s="732"/>
      <c r="M164" s="732"/>
      <c r="N164" s="959"/>
      <c r="O164" s="732"/>
      <c r="P164" s="103" t="s">
        <v>878</v>
      </c>
      <c r="Q164" s="228"/>
      <c r="R164" s="228"/>
      <c r="S164" s="228"/>
      <c r="T164" s="228"/>
      <c r="U164" s="228"/>
      <c r="V164" s="228"/>
      <c r="W164" s="228"/>
      <c r="X164" s="228"/>
      <c r="Y164" s="228"/>
      <c r="Z164" s="228"/>
    </row>
    <row r="165" spans="1:26" s="632" customFormat="1" ht="35.15" customHeight="1">
      <c r="A165" s="161"/>
      <c r="B165" s="70"/>
      <c r="C165" s="168"/>
      <c r="D165" s="204"/>
      <c r="E165" s="953"/>
      <c r="F165" s="633" t="s">
        <v>881</v>
      </c>
      <c r="G165" s="634" t="s">
        <v>102</v>
      </c>
      <c r="H165" s="955" t="s">
        <v>1284</v>
      </c>
      <c r="I165" s="796"/>
      <c r="J165" s="732"/>
      <c r="K165" s="732"/>
      <c r="L165" s="732"/>
      <c r="M165" s="732"/>
      <c r="N165" s="959"/>
      <c r="O165" s="732"/>
      <c r="P165" s="103" t="s">
        <v>878</v>
      </c>
      <c r="Q165" s="228"/>
      <c r="R165" s="228"/>
      <c r="S165" s="228"/>
      <c r="T165" s="228"/>
      <c r="U165" s="228"/>
      <c r="V165" s="228"/>
      <c r="W165" s="228"/>
      <c r="X165" s="228"/>
      <c r="Y165" s="228"/>
      <c r="Z165" s="228"/>
    </row>
    <row r="166" spans="1:26" s="632" customFormat="1" ht="21" customHeight="1">
      <c r="A166" s="161"/>
      <c r="B166" s="70"/>
      <c r="C166" s="168"/>
      <c r="D166" s="204"/>
      <c r="E166" s="953"/>
      <c r="F166" s="633" t="s">
        <v>909</v>
      </c>
      <c r="G166" s="634" t="s">
        <v>102</v>
      </c>
      <c r="H166" s="962" t="s">
        <v>1288</v>
      </c>
      <c r="I166" s="796"/>
      <c r="J166" s="732"/>
      <c r="K166" s="732"/>
      <c r="L166" s="732"/>
      <c r="M166" s="732"/>
      <c r="N166" s="959"/>
      <c r="O166" s="732"/>
      <c r="P166" s="103" t="s">
        <v>910</v>
      </c>
      <c r="Q166" s="228"/>
      <c r="R166" s="228"/>
      <c r="S166" s="228"/>
      <c r="T166" s="228"/>
      <c r="U166" s="228"/>
      <c r="V166" s="228"/>
      <c r="W166" s="228"/>
      <c r="X166" s="228"/>
      <c r="Y166" s="228"/>
      <c r="Z166" s="228"/>
    </row>
    <row r="167" spans="1:26" s="632" customFormat="1" ht="21" customHeight="1">
      <c r="A167" s="161"/>
      <c r="B167" s="70"/>
      <c r="C167" s="168"/>
      <c r="D167" s="204"/>
      <c r="E167" s="953"/>
      <c r="F167" s="633" t="s">
        <v>911</v>
      </c>
      <c r="G167" s="634" t="s">
        <v>102</v>
      </c>
      <c r="H167" s="962" t="s">
        <v>1579</v>
      </c>
      <c r="I167" s="796"/>
      <c r="J167" s="732"/>
      <c r="K167" s="732"/>
      <c r="L167" s="732"/>
      <c r="M167" s="732"/>
      <c r="N167" s="959"/>
      <c r="O167" s="732"/>
      <c r="P167" s="103" t="s">
        <v>912</v>
      </c>
      <c r="Q167" s="228"/>
      <c r="R167" s="228"/>
      <c r="S167" s="228"/>
      <c r="T167" s="228"/>
      <c r="U167" s="228"/>
      <c r="V167" s="228"/>
      <c r="W167" s="228"/>
      <c r="X167" s="228"/>
      <c r="Y167" s="228"/>
      <c r="Z167" s="228"/>
    </row>
    <row r="168" spans="1:26" s="632" customFormat="1" ht="35.15" customHeight="1">
      <c r="A168" s="161"/>
      <c r="B168" s="70"/>
      <c r="C168" s="168"/>
      <c r="D168" s="204"/>
      <c r="E168" s="953"/>
      <c r="F168" s="633" t="s">
        <v>4</v>
      </c>
      <c r="G168" s="634" t="s">
        <v>102</v>
      </c>
      <c r="H168" s="962" t="s">
        <v>1289</v>
      </c>
      <c r="I168" s="796"/>
      <c r="J168" s="732"/>
      <c r="K168" s="732"/>
      <c r="L168" s="732"/>
      <c r="M168" s="732"/>
      <c r="N168" s="959"/>
      <c r="O168" s="732"/>
      <c r="P168" s="103" t="s">
        <v>913</v>
      </c>
      <c r="Q168" s="228"/>
      <c r="R168" s="228"/>
      <c r="S168" s="228"/>
      <c r="T168" s="228"/>
      <c r="U168" s="228"/>
      <c r="V168" s="228"/>
      <c r="W168" s="228"/>
      <c r="X168" s="228"/>
      <c r="Y168" s="228"/>
      <c r="Z168" s="228"/>
    </row>
    <row r="169" spans="1:26" s="632" customFormat="1" ht="49.5" customHeight="1">
      <c r="A169" s="161"/>
      <c r="B169" s="70"/>
      <c r="C169" s="168"/>
      <c r="D169" s="204"/>
      <c r="E169" s="953"/>
      <c r="F169" s="633" t="s">
        <v>914</v>
      </c>
      <c r="G169" s="634" t="s">
        <v>102</v>
      </c>
      <c r="H169" s="961">
        <v>0.27</v>
      </c>
      <c r="I169" s="796"/>
      <c r="J169" s="732"/>
      <c r="K169" s="732"/>
      <c r="L169" s="732"/>
      <c r="M169" s="732"/>
      <c r="N169" s="959"/>
      <c r="O169" s="732"/>
      <c r="P169" s="103" t="s">
        <v>915</v>
      </c>
      <c r="Q169" s="228"/>
      <c r="R169" s="228"/>
      <c r="S169" s="228"/>
      <c r="T169" s="228"/>
      <c r="U169" s="228"/>
      <c r="V169" s="228"/>
      <c r="W169" s="228"/>
      <c r="X169" s="228"/>
      <c r="Y169" s="228"/>
      <c r="Z169" s="228"/>
    </row>
    <row r="170" spans="1:26" s="632" customFormat="1" ht="28.5" customHeight="1">
      <c r="A170" s="161"/>
      <c r="B170" s="70"/>
      <c r="C170" s="168"/>
      <c r="D170" s="204"/>
      <c r="E170" s="953"/>
      <c r="F170" s="633" t="s">
        <v>916</v>
      </c>
      <c r="G170" s="634" t="s">
        <v>102</v>
      </c>
      <c r="H170" s="962"/>
      <c r="I170" s="796"/>
      <c r="J170" s="732"/>
      <c r="K170" s="732"/>
      <c r="L170" s="732"/>
      <c r="M170" s="732"/>
      <c r="N170" s="959"/>
      <c r="O170" s="732"/>
      <c r="P170" s="103" t="s">
        <v>917</v>
      </c>
      <c r="Q170" s="228"/>
      <c r="R170" s="228"/>
      <c r="S170" s="228"/>
      <c r="T170" s="228"/>
      <c r="U170" s="228"/>
      <c r="V170" s="228"/>
      <c r="W170" s="228"/>
      <c r="X170" s="228"/>
      <c r="Y170" s="228"/>
      <c r="Z170" s="228"/>
    </row>
    <row r="171" spans="1:26" s="632" customFormat="1" ht="51" customHeight="1">
      <c r="A171" s="161"/>
      <c r="B171" s="70"/>
      <c r="C171" s="168"/>
      <c r="D171" s="204"/>
      <c r="E171" s="953"/>
      <c r="F171" s="633" t="s">
        <v>884</v>
      </c>
      <c r="G171" s="634" t="s">
        <v>102</v>
      </c>
      <c r="H171" s="962" t="s">
        <v>1529</v>
      </c>
      <c r="I171" s="796"/>
      <c r="J171" s="732"/>
      <c r="K171" s="732"/>
      <c r="L171" s="732"/>
      <c r="M171" s="732"/>
      <c r="N171" s="959"/>
      <c r="O171" s="732"/>
      <c r="P171" s="103" t="s">
        <v>885</v>
      </c>
      <c r="Q171" s="228"/>
      <c r="R171" s="228"/>
      <c r="S171" s="228"/>
      <c r="T171" s="228"/>
      <c r="U171" s="228"/>
      <c r="V171" s="228"/>
      <c r="W171" s="228"/>
      <c r="X171" s="228"/>
      <c r="Y171" s="228"/>
      <c r="Z171" s="228"/>
    </row>
    <row r="172" spans="1:26" s="632" customFormat="1" ht="36.75" customHeight="1">
      <c r="A172" s="161"/>
      <c r="B172" s="70"/>
      <c r="C172" s="168"/>
      <c r="D172" s="204"/>
      <c r="E172" s="953"/>
      <c r="F172" s="633" t="s">
        <v>918</v>
      </c>
      <c r="G172" s="634"/>
      <c r="H172" s="962" t="s">
        <v>1407</v>
      </c>
      <c r="I172" s="796"/>
      <c r="J172" s="732"/>
      <c r="K172" s="732"/>
      <c r="L172" s="732"/>
      <c r="M172" s="732"/>
      <c r="N172" s="959"/>
      <c r="O172" s="732"/>
      <c r="P172" s="103" t="s">
        <v>919</v>
      </c>
      <c r="Q172" s="228"/>
      <c r="R172" s="228"/>
      <c r="S172" s="228"/>
      <c r="T172" s="228"/>
      <c r="U172" s="228"/>
      <c r="V172" s="228"/>
      <c r="W172" s="228"/>
      <c r="X172" s="228"/>
      <c r="Y172" s="228"/>
      <c r="Z172" s="228"/>
    </row>
    <row r="173" spans="1:26" s="632" customFormat="1" ht="58.5" customHeight="1">
      <c r="A173" s="161"/>
      <c r="B173" s="70"/>
      <c r="C173" s="168"/>
      <c r="D173" s="204"/>
      <c r="E173" s="953"/>
      <c r="F173" s="633" t="s">
        <v>921</v>
      </c>
      <c r="G173" s="634" t="s">
        <v>102</v>
      </c>
      <c r="H173" s="962" t="s">
        <v>1291</v>
      </c>
      <c r="I173" s="796"/>
      <c r="J173" s="732"/>
      <c r="K173" s="732"/>
      <c r="L173" s="732"/>
      <c r="M173" s="732"/>
      <c r="N173" s="959"/>
      <c r="O173" s="732"/>
      <c r="P173" s="103" t="s">
        <v>922</v>
      </c>
      <c r="Q173" s="228"/>
      <c r="R173" s="228"/>
      <c r="S173" s="228"/>
      <c r="T173" s="228"/>
      <c r="U173" s="228"/>
      <c r="V173" s="228"/>
      <c r="W173" s="228"/>
      <c r="X173" s="228"/>
      <c r="Y173" s="228"/>
      <c r="Z173" s="228"/>
    </row>
    <row r="174" spans="1:26" s="632" customFormat="1" ht="39.65" customHeight="1">
      <c r="A174" s="161"/>
      <c r="B174" s="70"/>
      <c r="C174" s="168"/>
      <c r="D174" s="204"/>
      <c r="E174" s="953"/>
      <c r="F174" s="633" t="s">
        <v>923</v>
      </c>
      <c r="G174" s="634" t="s">
        <v>102</v>
      </c>
      <c r="H174" s="961"/>
      <c r="I174" s="796"/>
      <c r="J174" s="732"/>
      <c r="K174" s="732"/>
      <c r="L174" s="732"/>
      <c r="M174" s="732"/>
      <c r="N174" s="959"/>
      <c r="O174" s="732"/>
      <c r="P174" s="103" t="s">
        <v>924</v>
      </c>
      <c r="Q174" s="228"/>
      <c r="R174" s="228"/>
      <c r="S174" s="228"/>
      <c r="T174" s="228"/>
      <c r="U174" s="228"/>
      <c r="V174" s="228"/>
      <c r="W174" s="228"/>
      <c r="X174" s="228"/>
      <c r="Y174" s="228"/>
      <c r="Z174" s="228"/>
    </row>
    <row r="175" spans="1:26" s="632" customFormat="1" ht="37.5" customHeight="1">
      <c r="A175" s="161"/>
      <c r="B175" s="70"/>
      <c r="C175" s="168"/>
      <c r="D175" s="204"/>
      <c r="E175" s="953"/>
      <c r="F175" s="633" t="s">
        <v>925</v>
      </c>
      <c r="G175" s="634" t="s">
        <v>102</v>
      </c>
      <c r="H175" s="961" t="s">
        <v>930</v>
      </c>
      <c r="I175" s="796"/>
      <c r="J175" s="732"/>
      <c r="K175" s="732"/>
      <c r="L175" s="732"/>
      <c r="M175" s="732"/>
      <c r="N175" s="959"/>
      <c r="O175" s="732"/>
      <c r="P175" s="103" t="s">
        <v>927</v>
      </c>
      <c r="Q175" s="228"/>
      <c r="R175" s="228"/>
      <c r="S175" s="228"/>
      <c r="T175" s="228"/>
      <c r="U175" s="228"/>
      <c r="V175" s="228"/>
      <c r="W175" s="228"/>
      <c r="X175" s="228"/>
      <c r="Y175" s="228"/>
      <c r="Z175" s="228"/>
    </row>
    <row r="176" spans="1:26" s="632" customFormat="1" ht="36" customHeight="1">
      <c r="A176" s="161"/>
      <c r="B176" s="70"/>
      <c r="C176" s="168"/>
      <c r="D176" s="204"/>
      <c r="E176" s="954"/>
      <c r="F176" s="633" t="s">
        <v>928</v>
      </c>
      <c r="G176" s="634" t="s">
        <v>102</v>
      </c>
      <c r="H176" s="961"/>
      <c r="I176" s="796"/>
      <c r="J176" s="733"/>
      <c r="K176" s="733"/>
      <c r="L176" s="733"/>
      <c r="M176" s="733"/>
      <c r="N176" s="960"/>
      <c r="O176" s="733"/>
      <c r="P176" s="103" t="s">
        <v>929</v>
      </c>
      <c r="Q176" s="228"/>
      <c r="R176" s="228"/>
      <c r="S176" s="228"/>
      <c r="T176" s="228"/>
      <c r="U176" s="228"/>
      <c r="V176" s="228"/>
      <c r="W176" s="228"/>
      <c r="X176" s="228"/>
      <c r="Y176" s="228"/>
      <c r="Z176" s="228"/>
    </row>
    <row r="177" spans="1:26" s="635" customFormat="1" ht="36" customHeight="1">
      <c r="A177" s="161"/>
      <c r="B177" s="70"/>
      <c r="C177" s="168"/>
      <c r="D177" s="204"/>
      <c r="E177" s="964" t="s">
        <v>254</v>
      </c>
      <c r="F177" s="636" t="s">
        <v>900</v>
      </c>
      <c r="G177" s="637" t="s">
        <v>102</v>
      </c>
      <c r="H177" s="961" t="s">
        <v>1294</v>
      </c>
      <c r="I177" s="796"/>
      <c r="J177" s="956">
        <v>44136</v>
      </c>
      <c r="K177" s="820" t="s">
        <v>901</v>
      </c>
      <c r="L177" s="820">
        <v>1</v>
      </c>
      <c r="M177" s="957">
        <v>3</v>
      </c>
      <c r="N177" s="958">
        <f>L177*M177</f>
        <v>3</v>
      </c>
      <c r="O177" s="820">
        <v>3.6</v>
      </c>
      <c r="P177" s="103" t="s">
        <v>878</v>
      </c>
      <c r="Q177" s="228"/>
      <c r="R177" s="228"/>
      <c r="S177" s="228"/>
      <c r="T177" s="228"/>
      <c r="U177" s="228"/>
      <c r="V177" s="228"/>
      <c r="W177" s="228"/>
      <c r="X177" s="228"/>
      <c r="Y177" s="228"/>
      <c r="Z177" s="228"/>
    </row>
    <row r="178" spans="1:26" s="635" customFormat="1" ht="21" customHeight="1">
      <c r="A178" s="161"/>
      <c r="B178" s="70"/>
      <c r="C178" s="168"/>
      <c r="D178" s="204"/>
      <c r="E178" s="953"/>
      <c r="F178" s="636" t="s">
        <v>891</v>
      </c>
      <c r="G178" s="637" t="s">
        <v>102</v>
      </c>
      <c r="H178" s="955" t="s">
        <v>1295</v>
      </c>
      <c r="I178" s="796"/>
      <c r="J178" s="732"/>
      <c r="K178" s="732"/>
      <c r="L178" s="732"/>
      <c r="M178" s="732"/>
      <c r="N178" s="959"/>
      <c r="O178" s="732"/>
      <c r="P178" s="103" t="s">
        <v>878</v>
      </c>
      <c r="Q178" s="228"/>
      <c r="R178" s="228"/>
      <c r="S178" s="228"/>
      <c r="T178" s="228"/>
      <c r="U178" s="228"/>
      <c r="V178" s="228"/>
      <c r="W178" s="228"/>
      <c r="X178" s="228"/>
      <c r="Y178" s="228"/>
      <c r="Z178" s="228"/>
    </row>
    <row r="179" spans="1:26" s="635" customFormat="1" ht="21" customHeight="1">
      <c r="A179" s="161"/>
      <c r="B179" s="70"/>
      <c r="C179" s="168"/>
      <c r="D179" s="204"/>
      <c r="E179" s="953"/>
      <c r="F179" s="636" t="s">
        <v>902</v>
      </c>
      <c r="G179" s="637" t="s">
        <v>102</v>
      </c>
      <c r="H179" s="955" t="s">
        <v>1296</v>
      </c>
      <c r="I179" s="796"/>
      <c r="J179" s="732"/>
      <c r="K179" s="732"/>
      <c r="L179" s="732"/>
      <c r="M179" s="732"/>
      <c r="N179" s="959"/>
      <c r="O179" s="732"/>
      <c r="P179" s="103" t="s">
        <v>878</v>
      </c>
      <c r="Q179" s="228"/>
      <c r="R179" s="228"/>
      <c r="S179" s="228"/>
      <c r="T179" s="228"/>
      <c r="U179" s="228"/>
      <c r="V179" s="228"/>
      <c r="W179" s="228"/>
      <c r="X179" s="228"/>
      <c r="Y179" s="228"/>
      <c r="Z179" s="228"/>
    </row>
    <row r="180" spans="1:26" s="635" customFormat="1" ht="21" customHeight="1">
      <c r="A180" s="161"/>
      <c r="B180" s="70"/>
      <c r="C180" s="168"/>
      <c r="D180" s="204"/>
      <c r="E180" s="953"/>
      <c r="F180" s="636" t="s">
        <v>903</v>
      </c>
      <c r="G180" s="637" t="s">
        <v>102</v>
      </c>
      <c r="H180" s="961">
        <v>30</v>
      </c>
      <c r="I180" s="796"/>
      <c r="J180" s="732"/>
      <c r="K180" s="732"/>
      <c r="L180" s="732"/>
      <c r="M180" s="732"/>
      <c r="N180" s="959"/>
      <c r="O180" s="732"/>
      <c r="P180" s="103" t="s">
        <v>878</v>
      </c>
      <c r="Q180" s="228"/>
      <c r="R180" s="228"/>
      <c r="S180" s="228"/>
      <c r="T180" s="228"/>
      <c r="U180" s="228"/>
      <c r="V180" s="228"/>
      <c r="W180" s="228"/>
      <c r="X180" s="228"/>
      <c r="Y180" s="228"/>
      <c r="Z180" s="228"/>
    </row>
    <row r="181" spans="1:26" s="635" customFormat="1" ht="21" customHeight="1">
      <c r="A181" s="161"/>
      <c r="B181" s="70"/>
      <c r="C181" s="168"/>
      <c r="D181" s="204"/>
      <c r="E181" s="953"/>
      <c r="F181" s="636" t="s">
        <v>904</v>
      </c>
      <c r="G181" s="637" t="s">
        <v>102</v>
      </c>
      <c r="H181" s="961">
        <v>4</v>
      </c>
      <c r="I181" s="796"/>
      <c r="J181" s="732"/>
      <c r="K181" s="732"/>
      <c r="L181" s="732"/>
      <c r="M181" s="732"/>
      <c r="N181" s="959"/>
      <c r="O181" s="732"/>
      <c r="P181" s="103" t="s">
        <v>905</v>
      </c>
      <c r="Q181" s="228"/>
      <c r="R181" s="228"/>
      <c r="S181" s="228"/>
      <c r="T181" s="228"/>
      <c r="U181" s="228"/>
      <c r="V181" s="228"/>
      <c r="W181" s="228"/>
      <c r="X181" s="228"/>
      <c r="Y181" s="228"/>
      <c r="Z181" s="228"/>
    </row>
    <row r="182" spans="1:26" s="635" customFormat="1" ht="21" customHeight="1">
      <c r="A182" s="161"/>
      <c r="B182" s="70"/>
      <c r="C182" s="168"/>
      <c r="D182" s="204"/>
      <c r="E182" s="953"/>
      <c r="F182" s="636" t="s">
        <v>906</v>
      </c>
      <c r="G182" s="637" t="s">
        <v>102</v>
      </c>
      <c r="H182" s="961">
        <v>2020</v>
      </c>
      <c r="I182" s="796"/>
      <c r="J182" s="732"/>
      <c r="K182" s="732"/>
      <c r="L182" s="732"/>
      <c r="M182" s="732"/>
      <c r="N182" s="959"/>
      <c r="O182" s="732"/>
      <c r="P182" s="103" t="s">
        <v>878</v>
      </c>
      <c r="Q182" s="228"/>
      <c r="R182" s="228"/>
      <c r="S182" s="228"/>
      <c r="T182" s="228"/>
      <c r="U182" s="228"/>
      <c r="V182" s="228"/>
      <c r="W182" s="228"/>
      <c r="X182" s="228"/>
      <c r="Y182" s="228"/>
      <c r="Z182" s="228"/>
    </row>
    <row r="183" spans="1:26" s="635" customFormat="1" ht="21" customHeight="1">
      <c r="A183" s="161"/>
      <c r="B183" s="70"/>
      <c r="C183" s="168"/>
      <c r="D183" s="204"/>
      <c r="E183" s="953"/>
      <c r="F183" s="636" t="s">
        <v>907</v>
      </c>
      <c r="G183" s="637" t="s">
        <v>102</v>
      </c>
      <c r="H183" s="955" t="s">
        <v>1297</v>
      </c>
      <c r="I183" s="796"/>
      <c r="J183" s="732"/>
      <c r="K183" s="732"/>
      <c r="L183" s="732"/>
      <c r="M183" s="732"/>
      <c r="N183" s="959"/>
      <c r="O183" s="732"/>
      <c r="P183" s="103" t="s">
        <v>878</v>
      </c>
      <c r="Q183" s="228"/>
      <c r="R183" s="228"/>
      <c r="S183" s="228"/>
      <c r="T183" s="228"/>
      <c r="U183" s="228"/>
      <c r="V183" s="228"/>
      <c r="W183" s="228"/>
      <c r="X183" s="228"/>
      <c r="Y183" s="228"/>
      <c r="Z183" s="228"/>
    </row>
    <row r="184" spans="1:26" s="635" customFormat="1" ht="21" customHeight="1">
      <c r="A184" s="161"/>
      <c r="B184" s="70"/>
      <c r="C184" s="168"/>
      <c r="D184" s="204"/>
      <c r="E184" s="953"/>
      <c r="F184" s="636" t="s">
        <v>908</v>
      </c>
      <c r="G184" s="637" t="s">
        <v>102</v>
      </c>
      <c r="H184" s="955" t="s">
        <v>1298</v>
      </c>
      <c r="I184" s="796"/>
      <c r="J184" s="732"/>
      <c r="K184" s="732"/>
      <c r="L184" s="732"/>
      <c r="M184" s="732"/>
      <c r="N184" s="959"/>
      <c r="O184" s="732"/>
      <c r="P184" s="103" t="s">
        <v>878</v>
      </c>
      <c r="Q184" s="228"/>
      <c r="R184" s="228"/>
      <c r="S184" s="228"/>
      <c r="T184" s="228"/>
      <c r="U184" s="228"/>
      <c r="V184" s="228"/>
      <c r="W184" s="228"/>
      <c r="X184" s="228"/>
      <c r="Y184" s="228"/>
      <c r="Z184" s="228"/>
    </row>
    <row r="185" spans="1:26" s="635" customFormat="1" ht="35.15" customHeight="1">
      <c r="A185" s="161"/>
      <c r="B185" s="70"/>
      <c r="C185" s="168"/>
      <c r="D185" s="204"/>
      <c r="E185" s="953"/>
      <c r="F185" s="636" t="s">
        <v>881</v>
      </c>
      <c r="G185" s="637" t="s">
        <v>102</v>
      </c>
      <c r="H185" s="955" t="s">
        <v>1299</v>
      </c>
      <c r="I185" s="796"/>
      <c r="J185" s="732"/>
      <c r="K185" s="732"/>
      <c r="L185" s="732"/>
      <c r="M185" s="732"/>
      <c r="N185" s="959"/>
      <c r="O185" s="732"/>
      <c r="P185" s="103" t="s">
        <v>878</v>
      </c>
      <c r="Q185" s="228"/>
      <c r="R185" s="228"/>
      <c r="S185" s="228"/>
      <c r="T185" s="228"/>
      <c r="U185" s="228"/>
      <c r="V185" s="228"/>
      <c r="W185" s="228"/>
      <c r="X185" s="228"/>
      <c r="Y185" s="228"/>
      <c r="Z185" s="228"/>
    </row>
    <row r="186" spans="1:26" s="635" customFormat="1" ht="21" customHeight="1">
      <c r="A186" s="161"/>
      <c r="B186" s="70"/>
      <c r="C186" s="168"/>
      <c r="D186" s="204"/>
      <c r="E186" s="953"/>
      <c r="F186" s="636" t="s">
        <v>909</v>
      </c>
      <c r="G186" s="637" t="s">
        <v>102</v>
      </c>
      <c r="H186" s="962" t="s">
        <v>1364</v>
      </c>
      <c r="I186" s="796"/>
      <c r="J186" s="732"/>
      <c r="K186" s="732"/>
      <c r="L186" s="732"/>
      <c r="M186" s="732"/>
      <c r="N186" s="959"/>
      <c r="O186" s="732"/>
      <c r="P186" s="103" t="s">
        <v>910</v>
      </c>
      <c r="Q186" s="228"/>
      <c r="R186" s="228"/>
      <c r="S186" s="228"/>
      <c r="T186" s="228"/>
      <c r="U186" s="228"/>
      <c r="V186" s="228"/>
      <c r="W186" s="228"/>
      <c r="X186" s="228"/>
      <c r="Y186" s="228"/>
      <c r="Z186" s="228"/>
    </row>
    <row r="187" spans="1:26" s="635" customFormat="1" ht="28" customHeight="1">
      <c r="A187" s="161"/>
      <c r="B187" s="70"/>
      <c r="C187" s="168"/>
      <c r="D187" s="204"/>
      <c r="E187" s="953"/>
      <c r="F187" s="636" t="s">
        <v>911</v>
      </c>
      <c r="G187" s="637" t="s">
        <v>102</v>
      </c>
      <c r="H187" s="962" t="s">
        <v>1580</v>
      </c>
      <c r="I187" s="796"/>
      <c r="J187" s="732"/>
      <c r="K187" s="732"/>
      <c r="L187" s="732"/>
      <c r="M187" s="732"/>
      <c r="N187" s="959"/>
      <c r="O187" s="732"/>
      <c r="P187" s="103" t="s">
        <v>912</v>
      </c>
      <c r="Q187" s="228"/>
      <c r="R187" s="228"/>
      <c r="S187" s="228"/>
      <c r="T187" s="228"/>
      <c r="U187" s="228"/>
      <c r="V187" s="228"/>
      <c r="W187" s="228"/>
      <c r="X187" s="228"/>
      <c r="Y187" s="228"/>
      <c r="Z187" s="228"/>
    </row>
    <row r="188" spans="1:26" s="635" customFormat="1" ht="35.5" customHeight="1">
      <c r="A188" s="161"/>
      <c r="B188" s="70"/>
      <c r="C188" s="168"/>
      <c r="D188" s="204"/>
      <c r="E188" s="953"/>
      <c r="F188" s="636" t="s">
        <v>4</v>
      </c>
      <c r="G188" s="637" t="s">
        <v>102</v>
      </c>
      <c r="H188" s="962" t="s">
        <v>1306</v>
      </c>
      <c r="I188" s="796"/>
      <c r="J188" s="732"/>
      <c r="K188" s="732"/>
      <c r="L188" s="732"/>
      <c r="M188" s="732"/>
      <c r="N188" s="959"/>
      <c r="O188" s="732"/>
      <c r="P188" s="103" t="s">
        <v>913</v>
      </c>
      <c r="Q188" s="228"/>
      <c r="R188" s="228"/>
      <c r="S188" s="228"/>
      <c r="T188" s="228"/>
      <c r="U188" s="228"/>
      <c r="V188" s="228"/>
      <c r="W188" s="228"/>
      <c r="X188" s="228"/>
      <c r="Y188" s="228"/>
      <c r="Z188" s="228"/>
    </row>
    <row r="189" spans="1:26" s="635" customFormat="1" ht="21" customHeight="1">
      <c r="A189" s="161"/>
      <c r="B189" s="70"/>
      <c r="C189" s="168"/>
      <c r="D189" s="204"/>
      <c r="E189" s="953"/>
      <c r="F189" s="636" t="s">
        <v>914</v>
      </c>
      <c r="G189" s="637" t="s">
        <v>102</v>
      </c>
      <c r="H189" s="961">
        <v>0.249</v>
      </c>
      <c r="I189" s="796"/>
      <c r="J189" s="732"/>
      <c r="K189" s="732"/>
      <c r="L189" s="732"/>
      <c r="M189" s="732"/>
      <c r="N189" s="959"/>
      <c r="O189" s="732"/>
      <c r="P189" s="103" t="s">
        <v>915</v>
      </c>
      <c r="Q189" s="228"/>
      <c r="R189" s="228"/>
      <c r="S189" s="228"/>
      <c r="T189" s="228"/>
      <c r="U189" s="228"/>
      <c r="V189" s="228"/>
      <c r="W189" s="228"/>
      <c r="X189" s="228"/>
      <c r="Y189" s="228"/>
      <c r="Z189" s="228"/>
    </row>
    <row r="190" spans="1:26" s="635" customFormat="1" ht="28.5" customHeight="1">
      <c r="A190" s="161"/>
      <c r="B190" s="70"/>
      <c r="C190" s="168"/>
      <c r="D190" s="204"/>
      <c r="E190" s="953"/>
      <c r="F190" s="636" t="s">
        <v>916</v>
      </c>
      <c r="G190" s="637" t="s">
        <v>102</v>
      </c>
      <c r="H190" s="965">
        <v>1.0880000000000001</v>
      </c>
      <c r="I190" s="966"/>
      <c r="J190" s="732"/>
      <c r="K190" s="732"/>
      <c r="L190" s="732"/>
      <c r="M190" s="732"/>
      <c r="N190" s="959"/>
      <c r="O190" s="732"/>
      <c r="P190" s="103" t="s">
        <v>917</v>
      </c>
      <c r="Q190" s="228"/>
      <c r="R190" s="228"/>
      <c r="S190" s="228"/>
      <c r="T190" s="228"/>
      <c r="U190" s="228"/>
      <c r="V190" s="228"/>
      <c r="W190" s="228"/>
      <c r="X190" s="228"/>
      <c r="Y190" s="228"/>
      <c r="Z190" s="228"/>
    </row>
    <row r="191" spans="1:26" s="635" customFormat="1" ht="61" customHeight="1">
      <c r="A191" s="161"/>
      <c r="B191" s="70"/>
      <c r="C191" s="168"/>
      <c r="D191" s="204"/>
      <c r="E191" s="953"/>
      <c r="F191" s="636" t="s">
        <v>884</v>
      </c>
      <c r="G191" s="637" t="s">
        <v>102</v>
      </c>
      <c r="H191" s="962" t="s">
        <v>1530</v>
      </c>
      <c r="I191" s="796"/>
      <c r="J191" s="732"/>
      <c r="K191" s="732"/>
      <c r="L191" s="732"/>
      <c r="M191" s="732"/>
      <c r="N191" s="959"/>
      <c r="O191" s="732"/>
      <c r="P191" s="103" t="s">
        <v>885</v>
      </c>
      <c r="Q191" s="228"/>
      <c r="R191" s="228"/>
      <c r="S191" s="228"/>
      <c r="T191" s="228"/>
      <c r="U191" s="228"/>
      <c r="V191" s="228"/>
      <c r="W191" s="228"/>
      <c r="X191" s="228"/>
      <c r="Y191" s="228"/>
      <c r="Z191" s="228"/>
    </row>
    <row r="192" spans="1:26" s="635" customFormat="1" ht="36.75" customHeight="1">
      <c r="A192" s="161"/>
      <c r="B192" s="70"/>
      <c r="C192" s="168"/>
      <c r="D192" s="204"/>
      <c r="E192" s="953"/>
      <c r="F192" s="636" t="s">
        <v>918</v>
      </c>
      <c r="G192" s="637"/>
      <c r="H192" s="962" t="s">
        <v>1408</v>
      </c>
      <c r="I192" s="796"/>
      <c r="J192" s="732"/>
      <c r="K192" s="732"/>
      <c r="L192" s="732"/>
      <c r="M192" s="732"/>
      <c r="N192" s="959"/>
      <c r="O192" s="732"/>
      <c r="P192" s="103" t="s">
        <v>919</v>
      </c>
      <c r="Q192" s="228"/>
      <c r="R192" s="228"/>
      <c r="S192" s="228"/>
      <c r="T192" s="228"/>
      <c r="U192" s="228"/>
      <c r="V192" s="228"/>
      <c r="W192" s="228"/>
      <c r="X192" s="228"/>
      <c r="Y192" s="228"/>
      <c r="Z192" s="228"/>
    </row>
    <row r="193" spans="1:26" s="635" customFormat="1" ht="38.15" customHeight="1">
      <c r="A193" s="161"/>
      <c r="B193" s="70"/>
      <c r="C193" s="168"/>
      <c r="D193" s="204"/>
      <c r="E193" s="953"/>
      <c r="F193" s="636" t="s">
        <v>921</v>
      </c>
      <c r="G193" s="637" t="s">
        <v>102</v>
      </c>
      <c r="H193" s="962" t="s">
        <v>1301</v>
      </c>
      <c r="I193" s="796"/>
      <c r="J193" s="732"/>
      <c r="K193" s="732"/>
      <c r="L193" s="732"/>
      <c r="M193" s="732"/>
      <c r="N193" s="959"/>
      <c r="O193" s="732"/>
      <c r="P193" s="103" t="s">
        <v>922</v>
      </c>
      <c r="Q193" s="228"/>
      <c r="R193" s="228"/>
      <c r="S193" s="228"/>
      <c r="T193" s="228"/>
      <c r="U193" s="228"/>
      <c r="V193" s="228"/>
      <c r="W193" s="228"/>
      <c r="X193" s="228"/>
      <c r="Y193" s="228"/>
      <c r="Z193" s="228"/>
    </row>
    <row r="194" spans="1:26" s="635" customFormat="1" ht="39.65" customHeight="1">
      <c r="A194" s="161"/>
      <c r="B194" s="70"/>
      <c r="C194" s="168"/>
      <c r="D194" s="204"/>
      <c r="E194" s="953"/>
      <c r="F194" s="636" t="s">
        <v>923</v>
      </c>
      <c r="G194" s="637" t="s">
        <v>102</v>
      </c>
      <c r="H194" s="961"/>
      <c r="I194" s="796"/>
      <c r="J194" s="732"/>
      <c r="K194" s="732"/>
      <c r="L194" s="732"/>
      <c r="M194" s="732"/>
      <c r="N194" s="959"/>
      <c r="O194" s="732"/>
      <c r="P194" s="103" t="s">
        <v>924</v>
      </c>
      <c r="Q194" s="228"/>
      <c r="R194" s="228"/>
      <c r="S194" s="228"/>
      <c r="T194" s="228"/>
      <c r="U194" s="228"/>
      <c r="V194" s="228"/>
      <c r="W194" s="228"/>
      <c r="X194" s="228"/>
      <c r="Y194" s="228"/>
      <c r="Z194" s="228"/>
    </row>
    <row r="195" spans="1:26" s="635" customFormat="1" ht="37.5" customHeight="1">
      <c r="A195" s="161"/>
      <c r="B195" s="70"/>
      <c r="C195" s="168"/>
      <c r="D195" s="204"/>
      <c r="E195" s="953"/>
      <c r="F195" s="636" t="s">
        <v>925</v>
      </c>
      <c r="G195" s="637" t="s">
        <v>102</v>
      </c>
      <c r="H195" s="961" t="s">
        <v>930</v>
      </c>
      <c r="I195" s="796"/>
      <c r="J195" s="732"/>
      <c r="K195" s="732"/>
      <c r="L195" s="732"/>
      <c r="M195" s="732"/>
      <c r="N195" s="959"/>
      <c r="O195" s="732"/>
      <c r="P195" s="103" t="s">
        <v>927</v>
      </c>
      <c r="Q195" s="228"/>
      <c r="R195" s="228"/>
      <c r="S195" s="228"/>
      <c r="T195" s="228"/>
      <c r="U195" s="228"/>
      <c r="V195" s="228"/>
      <c r="W195" s="228"/>
      <c r="X195" s="228"/>
      <c r="Y195" s="228"/>
      <c r="Z195" s="228"/>
    </row>
    <row r="196" spans="1:26" s="635" customFormat="1" ht="36" customHeight="1">
      <c r="A196" s="161"/>
      <c r="B196" s="70"/>
      <c r="C196" s="168"/>
      <c r="D196" s="204"/>
      <c r="E196" s="954"/>
      <c r="F196" s="636" t="s">
        <v>928</v>
      </c>
      <c r="G196" s="637" t="s">
        <v>102</v>
      </c>
      <c r="H196" s="961"/>
      <c r="I196" s="796"/>
      <c r="J196" s="733"/>
      <c r="K196" s="733"/>
      <c r="L196" s="733"/>
      <c r="M196" s="733"/>
      <c r="N196" s="960"/>
      <c r="O196" s="733"/>
      <c r="P196" s="103" t="s">
        <v>929</v>
      </c>
      <c r="Q196" s="228"/>
      <c r="R196" s="228"/>
      <c r="S196" s="228"/>
      <c r="T196" s="228"/>
      <c r="U196" s="228"/>
      <c r="V196" s="228"/>
      <c r="W196" s="228"/>
      <c r="X196" s="228"/>
      <c r="Y196" s="228"/>
      <c r="Z196" s="228"/>
    </row>
    <row r="197" spans="1:26" s="635" customFormat="1" ht="30.65" customHeight="1">
      <c r="A197" s="161"/>
      <c r="B197" s="70"/>
      <c r="C197" s="168"/>
      <c r="D197" s="204"/>
      <c r="E197" s="952" t="s">
        <v>938</v>
      </c>
      <c r="F197" s="636" t="s">
        <v>900</v>
      </c>
      <c r="G197" s="637" t="s">
        <v>102</v>
      </c>
      <c r="H197" s="955" t="s">
        <v>1302</v>
      </c>
      <c r="I197" s="796"/>
      <c r="J197" s="956">
        <v>43525</v>
      </c>
      <c r="K197" s="820" t="s">
        <v>901</v>
      </c>
      <c r="L197" s="820">
        <v>1</v>
      </c>
      <c r="M197" s="957">
        <v>2</v>
      </c>
      <c r="N197" s="958">
        <f>L197*M197</f>
        <v>2</v>
      </c>
      <c r="O197" s="820">
        <v>2.4</v>
      </c>
      <c r="P197" s="103" t="s">
        <v>878</v>
      </c>
      <c r="Q197" s="228"/>
      <c r="R197" s="228"/>
      <c r="S197" s="228"/>
      <c r="T197" s="228"/>
      <c r="U197" s="228"/>
      <c r="V197" s="228"/>
      <c r="W197" s="228"/>
      <c r="X197" s="228"/>
      <c r="Y197" s="228"/>
      <c r="Z197" s="228"/>
    </row>
    <row r="198" spans="1:26" s="635" customFormat="1" ht="33" customHeight="1">
      <c r="A198" s="161"/>
      <c r="B198" s="70"/>
      <c r="C198" s="168"/>
      <c r="D198" s="204"/>
      <c r="E198" s="953"/>
      <c r="F198" s="636" t="s">
        <v>891</v>
      </c>
      <c r="G198" s="637" t="s">
        <v>102</v>
      </c>
      <c r="H198" s="955" t="s">
        <v>1303</v>
      </c>
      <c r="I198" s="796"/>
      <c r="J198" s="732"/>
      <c r="K198" s="732"/>
      <c r="L198" s="732"/>
      <c r="M198" s="732"/>
      <c r="N198" s="959"/>
      <c r="O198" s="732"/>
      <c r="P198" s="103" t="s">
        <v>878</v>
      </c>
      <c r="Q198" s="228"/>
      <c r="R198" s="228"/>
      <c r="S198" s="228"/>
      <c r="T198" s="228"/>
      <c r="U198" s="228"/>
      <c r="V198" s="228"/>
      <c r="W198" s="228"/>
      <c r="X198" s="228"/>
      <c r="Y198" s="228"/>
      <c r="Z198" s="228"/>
    </row>
    <row r="199" spans="1:26" s="635" customFormat="1" ht="21" customHeight="1">
      <c r="A199" s="161"/>
      <c r="B199" s="70"/>
      <c r="C199" s="168"/>
      <c r="D199" s="204"/>
      <c r="E199" s="953"/>
      <c r="F199" s="636" t="s">
        <v>902</v>
      </c>
      <c r="G199" s="637" t="s">
        <v>102</v>
      </c>
      <c r="H199" s="955" t="s">
        <v>1296</v>
      </c>
      <c r="I199" s="796"/>
      <c r="J199" s="732"/>
      <c r="K199" s="732"/>
      <c r="L199" s="732"/>
      <c r="M199" s="732"/>
      <c r="N199" s="959"/>
      <c r="O199" s="732"/>
      <c r="P199" s="103" t="s">
        <v>878</v>
      </c>
      <c r="Q199" s="228"/>
      <c r="R199" s="228"/>
      <c r="S199" s="228"/>
      <c r="T199" s="228"/>
      <c r="U199" s="228"/>
      <c r="V199" s="228"/>
      <c r="W199" s="228"/>
      <c r="X199" s="228"/>
      <c r="Y199" s="228"/>
      <c r="Z199" s="228"/>
    </row>
    <row r="200" spans="1:26" s="635" customFormat="1" ht="21" customHeight="1">
      <c r="A200" s="161"/>
      <c r="B200" s="70"/>
      <c r="C200" s="168"/>
      <c r="D200" s="204"/>
      <c r="E200" s="953"/>
      <c r="F200" s="636" t="s">
        <v>903</v>
      </c>
      <c r="G200" s="637" t="s">
        <v>102</v>
      </c>
      <c r="H200" s="961">
        <v>29</v>
      </c>
      <c r="I200" s="796"/>
      <c r="J200" s="732"/>
      <c r="K200" s="732"/>
      <c r="L200" s="732"/>
      <c r="M200" s="732"/>
      <c r="N200" s="959"/>
      <c r="O200" s="732"/>
      <c r="P200" s="103" t="s">
        <v>878</v>
      </c>
      <c r="Q200" s="228"/>
      <c r="R200" s="228"/>
      <c r="S200" s="228"/>
      <c r="T200" s="228"/>
      <c r="U200" s="228"/>
      <c r="V200" s="228"/>
      <c r="W200" s="228"/>
      <c r="X200" s="228"/>
      <c r="Y200" s="228"/>
      <c r="Z200" s="228"/>
    </row>
    <row r="201" spans="1:26" s="635" customFormat="1" ht="21" customHeight="1">
      <c r="A201" s="161"/>
      <c r="B201" s="70"/>
      <c r="C201" s="168"/>
      <c r="D201" s="204"/>
      <c r="E201" s="953"/>
      <c r="F201" s="636" t="s">
        <v>904</v>
      </c>
      <c r="G201" s="637" t="s">
        <v>102</v>
      </c>
      <c r="H201" s="961">
        <v>1</v>
      </c>
      <c r="I201" s="796"/>
      <c r="J201" s="732"/>
      <c r="K201" s="732"/>
      <c r="L201" s="732"/>
      <c r="M201" s="732"/>
      <c r="N201" s="959"/>
      <c r="O201" s="732"/>
      <c r="P201" s="103" t="s">
        <v>905</v>
      </c>
      <c r="Q201" s="228"/>
      <c r="R201" s="228"/>
      <c r="S201" s="228"/>
      <c r="T201" s="228"/>
      <c r="U201" s="228"/>
      <c r="V201" s="228"/>
      <c r="W201" s="228"/>
      <c r="X201" s="228"/>
      <c r="Y201" s="228"/>
      <c r="Z201" s="228"/>
    </row>
    <row r="202" spans="1:26" s="635" customFormat="1" ht="21" customHeight="1">
      <c r="A202" s="161"/>
      <c r="B202" s="70"/>
      <c r="C202" s="168"/>
      <c r="D202" s="204"/>
      <c r="E202" s="953"/>
      <c r="F202" s="636" t="s">
        <v>906</v>
      </c>
      <c r="G202" s="637" t="s">
        <v>102</v>
      </c>
      <c r="H202" s="961">
        <v>2019</v>
      </c>
      <c r="I202" s="796"/>
      <c r="J202" s="732"/>
      <c r="K202" s="732"/>
      <c r="L202" s="732"/>
      <c r="M202" s="732"/>
      <c r="N202" s="959"/>
      <c r="O202" s="732"/>
      <c r="P202" s="103" t="s">
        <v>878</v>
      </c>
      <c r="Q202" s="228"/>
      <c r="R202" s="228"/>
      <c r="S202" s="228"/>
      <c r="T202" s="228"/>
      <c r="U202" s="228"/>
      <c r="V202" s="228"/>
      <c r="W202" s="228"/>
      <c r="X202" s="228"/>
      <c r="Y202" s="228"/>
      <c r="Z202" s="228"/>
    </row>
    <row r="203" spans="1:26" s="635" customFormat="1" ht="21" customHeight="1">
      <c r="A203" s="161"/>
      <c r="B203" s="70"/>
      <c r="C203" s="168"/>
      <c r="D203" s="204"/>
      <c r="E203" s="953"/>
      <c r="F203" s="636" t="s">
        <v>907</v>
      </c>
      <c r="G203" s="637" t="s">
        <v>102</v>
      </c>
      <c r="H203" s="955" t="s">
        <v>1304</v>
      </c>
      <c r="I203" s="796"/>
      <c r="J203" s="732"/>
      <c r="K203" s="732"/>
      <c r="L203" s="732"/>
      <c r="M203" s="732"/>
      <c r="N203" s="959"/>
      <c r="O203" s="732"/>
      <c r="P203" s="103" t="s">
        <v>878</v>
      </c>
      <c r="Q203" s="228"/>
      <c r="R203" s="228"/>
      <c r="S203" s="228"/>
      <c r="T203" s="228"/>
      <c r="U203" s="228"/>
      <c r="V203" s="228"/>
      <c r="W203" s="228"/>
      <c r="X203" s="228"/>
      <c r="Y203" s="228"/>
      <c r="Z203" s="228"/>
    </row>
    <row r="204" spans="1:26" s="635" customFormat="1" ht="21" customHeight="1">
      <c r="A204" s="161"/>
      <c r="B204" s="70"/>
      <c r="C204" s="168"/>
      <c r="D204" s="204"/>
      <c r="E204" s="953"/>
      <c r="F204" s="636" t="s">
        <v>908</v>
      </c>
      <c r="G204" s="637" t="s">
        <v>102</v>
      </c>
      <c r="H204" s="955" t="s">
        <v>1298</v>
      </c>
      <c r="I204" s="796"/>
      <c r="J204" s="732"/>
      <c r="K204" s="732"/>
      <c r="L204" s="732"/>
      <c r="M204" s="732"/>
      <c r="N204" s="959"/>
      <c r="O204" s="732"/>
      <c r="P204" s="103" t="s">
        <v>878</v>
      </c>
      <c r="Q204" s="228"/>
      <c r="R204" s="228"/>
      <c r="S204" s="228"/>
      <c r="T204" s="228"/>
      <c r="U204" s="228"/>
      <c r="V204" s="228"/>
      <c r="W204" s="228"/>
      <c r="X204" s="228"/>
      <c r="Y204" s="228"/>
      <c r="Z204" s="228"/>
    </row>
    <row r="205" spans="1:26" s="635" customFormat="1" ht="31" customHeight="1">
      <c r="A205" s="161"/>
      <c r="B205" s="70"/>
      <c r="C205" s="168"/>
      <c r="D205" s="204"/>
      <c r="E205" s="953"/>
      <c r="F205" s="636" t="s">
        <v>881</v>
      </c>
      <c r="G205" s="637" t="s">
        <v>102</v>
      </c>
      <c r="H205" s="955" t="s">
        <v>1299</v>
      </c>
      <c r="I205" s="796"/>
      <c r="J205" s="732"/>
      <c r="K205" s="732"/>
      <c r="L205" s="732"/>
      <c r="M205" s="732"/>
      <c r="N205" s="959"/>
      <c r="O205" s="732"/>
      <c r="P205" s="103" t="s">
        <v>878</v>
      </c>
      <c r="Q205" s="228"/>
      <c r="R205" s="228"/>
      <c r="S205" s="228"/>
      <c r="T205" s="228"/>
      <c r="U205" s="228"/>
      <c r="V205" s="228"/>
      <c r="W205" s="228"/>
      <c r="X205" s="228"/>
      <c r="Y205" s="228"/>
      <c r="Z205" s="228"/>
    </row>
    <row r="206" spans="1:26" s="635" customFormat="1" ht="21" customHeight="1">
      <c r="A206" s="161"/>
      <c r="B206" s="70"/>
      <c r="C206" s="168"/>
      <c r="D206" s="204"/>
      <c r="E206" s="953"/>
      <c r="F206" s="636" t="s">
        <v>909</v>
      </c>
      <c r="G206" s="637" t="s">
        <v>102</v>
      </c>
      <c r="H206" s="962" t="s">
        <v>1365</v>
      </c>
      <c r="I206" s="796"/>
      <c r="J206" s="732"/>
      <c r="K206" s="732"/>
      <c r="L206" s="732"/>
      <c r="M206" s="732"/>
      <c r="N206" s="959"/>
      <c r="O206" s="732"/>
      <c r="P206" s="103" t="s">
        <v>910</v>
      </c>
      <c r="Q206" s="228"/>
      <c r="R206" s="228"/>
      <c r="S206" s="228"/>
      <c r="T206" s="228"/>
      <c r="U206" s="228"/>
      <c r="V206" s="228"/>
      <c r="W206" s="228"/>
      <c r="X206" s="228"/>
      <c r="Y206" s="228"/>
      <c r="Z206" s="228"/>
    </row>
    <row r="207" spans="1:26" s="635" customFormat="1" ht="40" customHeight="1">
      <c r="A207" s="161"/>
      <c r="B207" s="70"/>
      <c r="C207" s="168"/>
      <c r="D207" s="204"/>
      <c r="E207" s="953"/>
      <c r="F207" s="636" t="s">
        <v>911</v>
      </c>
      <c r="G207" s="637" t="s">
        <v>102</v>
      </c>
      <c r="H207" s="962" t="s">
        <v>1581</v>
      </c>
      <c r="I207" s="796"/>
      <c r="J207" s="732"/>
      <c r="K207" s="732"/>
      <c r="L207" s="732"/>
      <c r="M207" s="732"/>
      <c r="N207" s="959"/>
      <c r="O207" s="732"/>
      <c r="P207" s="103" t="s">
        <v>912</v>
      </c>
      <c r="Q207" s="228"/>
      <c r="R207" s="228"/>
      <c r="S207" s="228"/>
      <c r="T207" s="228"/>
      <c r="U207" s="228"/>
      <c r="V207" s="228"/>
      <c r="W207" s="228"/>
      <c r="X207" s="228"/>
      <c r="Y207" s="228"/>
      <c r="Z207" s="228"/>
    </row>
    <row r="208" spans="1:26" s="635" customFormat="1" ht="21" customHeight="1">
      <c r="A208" s="161"/>
      <c r="B208" s="70"/>
      <c r="C208" s="168"/>
      <c r="D208" s="204"/>
      <c r="E208" s="953"/>
      <c r="F208" s="652" t="s">
        <v>4</v>
      </c>
      <c r="G208" s="637" t="s">
        <v>102</v>
      </c>
      <c r="H208" s="962" t="s">
        <v>1305</v>
      </c>
      <c r="I208" s="796"/>
      <c r="J208" s="732"/>
      <c r="K208" s="732"/>
      <c r="L208" s="732"/>
      <c r="M208" s="732"/>
      <c r="N208" s="959"/>
      <c r="O208" s="732"/>
      <c r="P208" s="103" t="s">
        <v>913</v>
      </c>
      <c r="Q208" s="228"/>
      <c r="R208" s="228"/>
      <c r="S208" s="228"/>
      <c r="T208" s="228"/>
      <c r="U208" s="228"/>
      <c r="V208" s="228"/>
      <c r="W208" s="228"/>
      <c r="X208" s="228"/>
      <c r="Y208" s="228"/>
      <c r="Z208" s="228"/>
    </row>
    <row r="209" spans="1:26" s="635" customFormat="1" ht="21" customHeight="1">
      <c r="A209" s="161"/>
      <c r="B209" s="70"/>
      <c r="C209" s="168"/>
      <c r="D209" s="204"/>
      <c r="E209" s="953"/>
      <c r="F209" s="636" t="s">
        <v>914</v>
      </c>
      <c r="G209" s="637" t="s">
        <v>102</v>
      </c>
      <c r="H209" s="961">
        <v>0.29799999999999999</v>
      </c>
      <c r="I209" s="796"/>
      <c r="J209" s="732"/>
      <c r="K209" s="732"/>
      <c r="L209" s="732"/>
      <c r="M209" s="732"/>
      <c r="N209" s="959"/>
      <c r="O209" s="732"/>
      <c r="P209" s="103" t="s">
        <v>915</v>
      </c>
      <c r="Q209" s="228"/>
      <c r="R209" s="228"/>
      <c r="S209" s="228"/>
      <c r="T209" s="228"/>
      <c r="U209" s="228"/>
      <c r="V209" s="228"/>
      <c r="W209" s="228"/>
      <c r="X209" s="228"/>
      <c r="Y209" s="228"/>
      <c r="Z209" s="228"/>
    </row>
    <row r="210" spans="1:26" s="635" customFormat="1" ht="28.5" customHeight="1">
      <c r="A210" s="161"/>
      <c r="B210" s="70"/>
      <c r="C210" s="168"/>
      <c r="D210" s="204"/>
      <c r="E210" s="953"/>
      <c r="F210" s="636" t="s">
        <v>916</v>
      </c>
      <c r="G210" s="637" t="s">
        <v>102</v>
      </c>
      <c r="H210" s="963" t="s">
        <v>1300</v>
      </c>
      <c r="I210" s="796"/>
      <c r="J210" s="732"/>
      <c r="K210" s="732"/>
      <c r="L210" s="732"/>
      <c r="M210" s="732"/>
      <c r="N210" s="959"/>
      <c r="O210" s="732"/>
      <c r="P210" s="103" t="s">
        <v>917</v>
      </c>
      <c r="Q210" s="228"/>
      <c r="R210" s="228"/>
      <c r="S210" s="228"/>
      <c r="T210" s="228"/>
      <c r="U210" s="228"/>
      <c r="V210" s="228"/>
      <c r="W210" s="228"/>
      <c r="X210" s="228"/>
      <c r="Y210" s="228"/>
      <c r="Z210" s="228"/>
    </row>
    <row r="211" spans="1:26" s="635" customFormat="1" ht="56.5" customHeight="1">
      <c r="A211" s="161"/>
      <c r="B211" s="70"/>
      <c r="C211" s="168"/>
      <c r="D211" s="204"/>
      <c r="E211" s="953"/>
      <c r="F211" s="636" t="s">
        <v>884</v>
      </c>
      <c r="G211" s="637" t="s">
        <v>102</v>
      </c>
      <c r="H211" s="962" t="s">
        <v>1531</v>
      </c>
      <c r="I211" s="796"/>
      <c r="J211" s="732"/>
      <c r="K211" s="732"/>
      <c r="L211" s="732"/>
      <c r="M211" s="732"/>
      <c r="N211" s="959"/>
      <c r="O211" s="732"/>
      <c r="P211" s="103" t="s">
        <v>885</v>
      </c>
      <c r="Q211" s="228"/>
      <c r="R211" s="228"/>
      <c r="S211" s="228"/>
      <c r="T211" s="228"/>
      <c r="U211" s="228"/>
      <c r="V211" s="228"/>
      <c r="W211" s="228"/>
      <c r="X211" s="228"/>
      <c r="Y211" s="228"/>
      <c r="Z211" s="228"/>
    </row>
    <row r="212" spans="1:26" s="635" customFormat="1" ht="36.75" customHeight="1">
      <c r="A212" s="161"/>
      <c r="B212" s="70"/>
      <c r="C212" s="168"/>
      <c r="D212" s="204"/>
      <c r="E212" s="953"/>
      <c r="F212" s="636" t="s">
        <v>918</v>
      </c>
      <c r="G212" s="637"/>
      <c r="H212" s="962" t="s">
        <v>1409</v>
      </c>
      <c r="I212" s="796"/>
      <c r="J212" s="732"/>
      <c r="K212" s="732"/>
      <c r="L212" s="732"/>
      <c r="M212" s="732"/>
      <c r="N212" s="959"/>
      <c r="O212" s="732"/>
      <c r="P212" s="103" t="s">
        <v>919</v>
      </c>
      <c r="Q212" s="228"/>
      <c r="R212" s="228"/>
      <c r="S212" s="228"/>
      <c r="T212" s="228"/>
      <c r="U212" s="228"/>
      <c r="V212" s="228"/>
      <c r="W212" s="228"/>
      <c r="X212" s="228"/>
      <c r="Y212" s="228"/>
      <c r="Z212" s="228"/>
    </row>
    <row r="213" spans="1:26" s="635" customFormat="1" ht="42.65" customHeight="1">
      <c r="A213" s="161"/>
      <c r="B213" s="70"/>
      <c r="C213" s="168"/>
      <c r="D213" s="204"/>
      <c r="E213" s="953"/>
      <c r="F213" s="636" t="s">
        <v>921</v>
      </c>
      <c r="G213" s="637" t="s">
        <v>102</v>
      </c>
      <c r="H213" s="962" t="s">
        <v>1301</v>
      </c>
      <c r="I213" s="796"/>
      <c r="J213" s="732"/>
      <c r="K213" s="732"/>
      <c r="L213" s="732"/>
      <c r="M213" s="732"/>
      <c r="N213" s="959"/>
      <c r="O213" s="732"/>
      <c r="P213" s="103" t="s">
        <v>922</v>
      </c>
      <c r="Q213" s="228"/>
      <c r="R213" s="228"/>
      <c r="S213" s="228"/>
      <c r="T213" s="228"/>
      <c r="U213" s="228"/>
      <c r="V213" s="228"/>
      <c r="W213" s="228"/>
      <c r="X213" s="228"/>
      <c r="Y213" s="228"/>
      <c r="Z213" s="228"/>
    </row>
    <row r="214" spans="1:26" s="635" customFormat="1" ht="39.65" customHeight="1">
      <c r="A214" s="161"/>
      <c r="B214" s="70"/>
      <c r="C214" s="168"/>
      <c r="D214" s="204"/>
      <c r="E214" s="953"/>
      <c r="F214" s="636" t="s">
        <v>923</v>
      </c>
      <c r="G214" s="637" t="s">
        <v>102</v>
      </c>
      <c r="H214" s="961"/>
      <c r="I214" s="796"/>
      <c r="J214" s="732"/>
      <c r="K214" s="732"/>
      <c r="L214" s="732"/>
      <c r="M214" s="732"/>
      <c r="N214" s="959"/>
      <c r="O214" s="732"/>
      <c r="P214" s="103" t="s">
        <v>924</v>
      </c>
      <c r="Q214" s="228"/>
      <c r="R214" s="228"/>
      <c r="S214" s="228"/>
      <c r="T214" s="228"/>
      <c r="U214" s="228"/>
      <c r="V214" s="228"/>
      <c r="W214" s="228"/>
      <c r="X214" s="228"/>
      <c r="Y214" s="228"/>
      <c r="Z214" s="228"/>
    </row>
    <row r="215" spans="1:26" s="635" customFormat="1" ht="37.5" customHeight="1">
      <c r="A215" s="161"/>
      <c r="B215" s="70"/>
      <c r="C215" s="168"/>
      <c r="D215" s="204"/>
      <c r="E215" s="953"/>
      <c r="F215" s="636" t="s">
        <v>925</v>
      </c>
      <c r="G215" s="637" t="s">
        <v>102</v>
      </c>
      <c r="H215" s="961" t="s">
        <v>930</v>
      </c>
      <c r="I215" s="796"/>
      <c r="J215" s="732"/>
      <c r="K215" s="732"/>
      <c r="L215" s="732"/>
      <c r="M215" s="732"/>
      <c r="N215" s="959"/>
      <c r="O215" s="732"/>
      <c r="P215" s="103" t="s">
        <v>927</v>
      </c>
      <c r="Q215" s="228"/>
      <c r="R215" s="228"/>
      <c r="S215" s="228"/>
      <c r="T215" s="228"/>
      <c r="U215" s="228"/>
      <c r="V215" s="228"/>
      <c r="W215" s="228"/>
      <c r="X215" s="228"/>
      <c r="Y215" s="228"/>
      <c r="Z215" s="228"/>
    </row>
    <row r="216" spans="1:26" s="635" customFormat="1" ht="36" customHeight="1">
      <c r="A216" s="161"/>
      <c r="B216" s="70"/>
      <c r="C216" s="168"/>
      <c r="D216" s="204"/>
      <c r="E216" s="954"/>
      <c r="F216" s="636" t="s">
        <v>928</v>
      </c>
      <c r="G216" s="637" t="s">
        <v>102</v>
      </c>
      <c r="H216" s="961"/>
      <c r="I216" s="796"/>
      <c r="J216" s="733"/>
      <c r="K216" s="733"/>
      <c r="L216" s="733"/>
      <c r="M216" s="733"/>
      <c r="N216" s="960"/>
      <c r="O216" s="733"/>
      <c r="P216" s="103" t="s">
        <v>929</v>
      </c>
      <c r="Q216" s="228"/>
      <c r="R216" s="228"/>
      <c r="S216" s="228"/>
      <c r="T216" s="228"/>
      <c r="U216" s="228"/>
      <c r="V216" s="228"/>
      <c r="W216" s="228"/>
      <c r="X216" s="228"/>
      <c r="Y216" s="228"/>
      <c r="Z216" s="228"/>
    </row>
    <row r="217" spans="1:26" ht="21" hidden="1" customHeight="1">
      <c r="A217" s="161"/>
      <c r="B217" s="70"/>
      <c r="C217" s="168"/>
      <c r="D217" s="204"/>
      <c r="E217" s="964" t="s">
        <v>229</v>
      </c>
      <c r="F217" s="66" t="s">
        <v>900</v>
      </c>
      <c r="G217" s="82" t="s">
        <v>102</v>
      </c>
      <c r="H217" s="961"/>
      <c r="I217" s="796"/>
      <c r="J217" s="820"/>
      <c r="K217" s="820" t="s">
        <v>901</v>
      </c>
      <c r="L217" s="820">
        <v>1</v>
      </c>
      <c r="M217" s="957"/>
      <c r="N217" s="820">
        <f>L217*M217</f>
        <v>0</v>
      </c>
      <c r="O217" s="820">
        <f t="shared" ref="O217" si="0">N217</f>
        <v>0</v>
      </c>
      <c r="P217" s="103" t="s">
        <v>878</v>
      </c>
      <c r="Q217" s="228"/>
      <c r="R217" s="228"/>
      <c r="S217" s="228"/>
      <c r="T217" s="228"/>
      <c r="U217" s="228"/>
      <c r="V217" s="228"/>
      <c r="W217" s="228"/>
      <c r="X217" s="228"/>
      <c r="Y217" s="228"/>
      <c r="Z217" s="228"/>
    </row>
    <row r="218" spans="1:26" ht="21" hidden="1" customHeight="1">
      <c r="A218" s="161"/>
      <c r="B218" s="70"/>
      <c r="C218" s="168"/>
      <c r="D218" s="204"/>
      <c r="E218" s="953"/>
      <c r="F218" s="66" t="s">
        <v>891</v>
      </c>
      <c r="G218" s="82" t="s">
        <v>102</v>
      </c>
      <c r="H218" s="961"/>
      <c r="I218" s="796"/>
      <c r="J218" s="732"/>
      <c r="K218" s="732"/>
      <c r="L218" s="732"/>
      <c r="M218" s="732"/>
      <c r="N218" s="732"/>
      <c r="O218" s="732"/>
      <c r="P218" s="103" t="s">
        <v>878</v>
      </c>
      <c r="Q218" s="228"/>
      <c r="R218" s="228"/>
      <c r="S218" s="228"/>
      <c r="T218" s="228"/>
      <c r="U218" s="228"/>
      <c r="V218" s="228"/>
      <c r="W218" s="228"/>
      <c r="X218" s="228"/>
      <c r="Y218" s="228"/>
      <c r="Z218" s="228"/>
    </row>
    <row r="219" spans="1:26" ht="21" hidden="1" customHeight="1">
      <c r="A219" s="161"/>
      <c r="B219" s="70"/>
      <c r="C219" s="168"/>
      <c r="D219" s="204"/>
      <c r="E219" s="953"/>
      <c r="F219" s="66" t="s">
        <v>902</v>
      </c>
      <c r="G219" s="82" t="s">
        <v>102</v>
      </c>
      <c r="H219" s="961"/>
      <c r="I219" s="796"/>
      <c r="J219" s="732"/>
      <c r="K219" s="732"/>
      <c r="L219" s="732"/>
      <c r="M219" s="732"/>
      <c r="N219" s="732"/>
      <c r="O219" s="732"/>
      <c r="P219" s="103" t="s">
        <v>878</v>
      </c>
      <c r="Q219" s="228"/>
      <c r="R219" s="228"/>
      <c r="S219" s="228"/>
      <c r="T219" s="228"/>
      <c r="U219" s="228"/>
      <c r="V219" s="228"/>
      <c r="W219" s="228"/>
      <c r="X219" s="228"/>
      <c r="Y219" s="228"/>
      <c r="Z219" s="228"/>
    </row>
    <row r="220" spans="1:26" ht="21" hidden="1" customHeight="1">
      <c r="A220" s="161"/>
      <c r="B220" s="70"/>
      <c r="C220" s="168"/>
      <c r="D220" s="204"/>
      <c r="E220" s="953"/>
      <c r="F220" s="66" t="s">
        <v>903</v>
      </c>
      <c r="G220" s="82" t="s">
        <v>102</v>
      </c>
      <c r="H220" s="961"/>
      <c r="I220" s="796"/>
      <c r="J220" s="732"/>
      <c r="K220" s="732"/>
      <c r="L220" s="732"/>
      <c r="M220" s="732"/>
      <c r="N220" s="732"/>
      <c r="O220" s="732"/>
      <c r="P220" s="103" t="s">
        <v>878</v>
      </c>
      <c r="Q220" s="228"/>
      <c r="R220" s="228"/>
      <c r="S220" s="228"/>
      <c r="T220" s="228"/>
      <c r="U220" s="228"/>
      <c r="V220" s="228"/>
      <c r="W220" s="228"/>
      <c r="X220" s="228"/>
      <c r="Y220" s="228"/>
      <c r="Z220" s="228"/>
    </row>
    <row r="221" spans="1:26" ht="21" hidden="1" customHeight="1">
      <c r="A221" s="161"/>
      <c r="B221" s="70"/>
      <c r="C221" s="168"/>
      <c r="D221" s="204"/>
      <c r="E221" s="953"/>
      <c r="F221" s="66" t="s">
        <v>904</v>
      </c>
      <c r="G221" s="82" t="s">
        <v>102</v>
      </c>
      <c r="H221" s="961"/>
      <c r="I221" s="796"/>
      <c r="J221" s="732"/>
      <c r="K221" s="732"/>
      <c r="L221" s="732"/>
      <c r="M221" s="732"/>
      <c r="N221" s="732"/>
      <c r="O221" s="732"/>
      <c r="P221" s="103" t="s">
        <v>905</v>
      </c>
      <c r="Q221" s="228"/>
      <c r="R221" s="228"/>
      <c r="S221" s="228"/>
      <c r="T221" s="228"/>
      <c r="U221" s="228"/>
      <c r="V221" s="228"/>
      <c r="W221" s="228"/>
      <c r="X221" s="228"/>
      <c r="Y221" s="228"/>
      <c r="Z221" s="228"/>
    </row>
    <row r="222" spans="1:26" ht="21" hidden="1" customHeight="1">
      <c r="A222" s="161"/>
      <c r="B222" s="70"/>
      <c r="C222" s="168"/>
      <c r="D222" s="204"/>
      <c r="E222" s="953"/>
      <c r="F222" s="66" t="s">
        <v>906</v>
      </c>
      <c r="G222" s="82" t="s">
        <v>102</v>
      </c>
      <c r="H222" s="961"/>
      <c r="I222" s="796"/>
      <c r="J222" s="732"/>
      <c r="K222" s="732"/>
      <c r="L222" s="732"/>
      <c r="M222" s="732"/>
      <c r="N222" s="732"/>
      <c r="O222" s="732"/>
      <c r="P222" s="103" t="s">
        <v>878</v>
      </c>
      <c r="Q222" s="228"/>
      <c r="R222" s="228"/>
      <c r="S222" s="228"/>
      <c r="T222" s="228"/>
      <c r="U222" s="228"/>
      <c r="V222" s="228"/>
      <c r="W222" s="228"/>
      <c r="X222" s="228"/>
      <c r="Y222" s="228"/>
      <c r="Z222" s="228"/>
    </row>
    <row r="223" spans="1:26" ht="21" hidden="1" customHeight="1">
      <c r="A223" s="161"/>
      <c r="B223" s="70"/>
      <c r="C223" s="168"/>
      <c r="D223" s="204"/>
      <c r="E223" s="953"/>
      <c r="F223" s="66" t="s">
        <v>907</v>
      </c>
      <c r="G223" s="82" t="s">
        <v>102</v>
      </c>
      <c r="H223" s="961"/>
      <c r="I223" s="796"/>
      <c r="J223" s="732"/>
      <c r="K223" s="732"/>
      <c r="L223" s="732"/>
      <c r="M223" s="732"/>
      <c r="N223" s="732"/>
      <c r="O223" s="732"/>
      <c r="P223" s="103" t="s">
        <v>878</v>
      </c>
      <c r="Q223" s="228"/>
      <c r="R223" s="228"/>
      <c r="S223" s="228"/>
      <c r="T223" s="228"/>
      <c r="U223" s="228"/>
      <c r="V223" s="228"/>
      <c r="W223" s="228"/>
      <c r="X223" s="228"/>
      <c r="Y223" s="228"/>
      <c r="Z223" s="228"/>
    </row>
    <row r="224" spans="1:26" ht="21" hidden="1" customHeight="1">
      <c r="A224" s="161"/>
      <c r="B224" s="70"/>
      <c r="C224" s="168"/>
      <c r="D224" s="204"/>
      <c r="E224" s="953"/>
      <c r="F224" s="66" t="s">
        <v>908</v>
      </c>
      <c r="G224" s="82" t="s">
        <v>102</v>
      </c>
      <c r="H224" s="961"/>
      <c r="I224" s="796"/>
      <c r="J224" s="732"/>
      <c r="K224" s="732"/>
      <c r="L224" s="732"/>
      <c r="M224" s="732"/>
      <c r="N224" s="732"/>
      <c r="O224" s="732"/>
      <c r="P224" s="103" t="s">
        <v>878</v>
      </c>
      <c r="Q224" s="228"/>
      <c r="R224" s="228"/>
      <c r="S224" s="228"/>
      <c r="T224" s="228"/>
      <c r="U224" s="228"/>
      <c r="V224" s="228"/>
      <c r="W224" s="228"/>
      <c r="X224" s="228"/>
      <c r="Y224" s="228"/>
      <c r="Z224" s="228"/>
    </row>
    <row r="225" spans="1:26" ht="21" hidden="1" customHeight="1">
      <c r="A225" s="161"/>
      <c r="B225" s="70"/>
      <c r="C225" s="168"/>
      <c r="D225" s="204"/>
      <c r="E225" s="953"/>
      <c r="F225" s="66" t="s">
        <v>881</v>
      </c>
      <c r="G225" s="82" t="s">
        <v>102</v>
      </c>
      <c r="H225" s="961"/>
      <c r="I225" s="796"/>
      <c r="J225" s="732"/>
      <c r="K225" s="732"/>
      <c r="L225" s="732"/>
      <c r="M225" s="732"/>
      <c r="N225" s="732"/>
      <c r="O225" s="732"/>
      <c r="P225" s="103" t="s">
        <v>878</v>
      </c>
      <c r="Q225" s="228"/>
      <c r="R225" s="228"/>
      <c r="S225" s="228"/>
      <c r="T225" s="228"/>
      <c r="U225" s="228"/>
      <c r="V225" s="228"/>
      <c r="W225" s="228"/>
      <c r="X225" s="228"/>
      <c r="Y225" s="228"/>
      <c r="Z225" s="228"/>
    </row>
    <row r="226" spans="1:26" ht="21" hidden="1" customHeight="1">
      <c r="A226" s="161"/>
      <c r="B226" s="70"/>
      <c r="C226" s="168"/>
      <c r="D226" s="204"/>
      <c r="E226" s="953"/>
      <c r="F226" s="66" t="s">
        <v>909</v>
      </c>
      <c r="G226" s="82" t="s">
        <v>102</v>
      </c>
      <c r="H226" s="961"/>
      <c r="I226" s="796"/>
      <c r="J226" s="732"/>
      <c r="K226" s="732"/>
      <c r="L226" s="732"/>
      <c r="M226" s="732"/>
      <c r="N226" s="732"/>
      <c r="O226" s="732"/>
      <c r="P226" s="103" t="s">
        <v>910</v>
      </c>
      <c r="Q226" s="228"/>
      <c r="R226" s="228"/>
      <c r="S226" s="228"/>
      <c r="T226" s="228"/>
      <c r="U226" s="228"/>
      <c r="V226" s="228"/>
      <c r="W226" s="228"/>
      <c r="X226" s="228"/>
      <c r="Y226" s="228"/>
      <c r="Z226" s="228"/>
    </row>
    <row r="227" spans="1:26" ht="21" hidden="1" customHeight="1">
      <c r="A227" s="161"/>
      <c r="B227" s="70"/>
      <c r="C227" s="168"/>
      <c r="D227" s="204"/>
      <c r="E227" s="953"/>
      <c r="F227" s="66" t="s">
        <v>911</v>
      </c>
      <c r="G227" s="82" t="s">
        <v>102</v>
      </c>
      <c r="H227" s="961"/>
      <c r="I227" s="796"/>
      <c r="J227" s="732"/>
      <c r="K227" s="732"/>
      <c r="L227" s="732"/>
      <c r="M227" s="732"/>
      <c r="N227" s="732"/>
      <c r="O227" s="732"/>
      <c r="P227" s="103" t="s">
        <v>912</v>
      </c>
      <c r="Q227" s="228"/>
      <c r="R227" s="228"/>
      <c r="S227" s="228"/>
      <c r="T227" s="228"/>
      <c r="U227" s="228"/>
      <c r="V227" s="228"/>
      <c r="W227" s="228"/>
      <c r="X227" s="228"/>
      <c r="Y227" s="228"/>
      <c r="Z227" s="228"/>
    </row>
    <row r="228" spans="1:26" ht="21" hidden="1" customHeight="1">
      <c r="A228" s="161"/>
      <c r="B228" s="70"/>
      <c r="C228" s="168"/>
      <c r="D228" s="204"/>
      <c r="E228" s="953"/>
      <c r="F228" s="66" t="s">
        <v>4</v>
      </c>
      <c r="G228" s="82" t="s">
        <v>102</v>
      </c>
      <c r="H228" s="961"/>
      <c r="I228" s="796"/>
      <c r="J228" s="732"/>
      <c r="K228" s="732"/>
      <c r="L228" s="732"/>
      <c r="M228" s="732"/>
      <c r="N228" s="732"/>
      <c r="O228" s="732"/>
      <c r="P228" s="103" t="s">
        <v>913</v>
      </c>
      <c r="Q228" s="228"/>
      <c r="R228" s="228"/>
      <c r="S228" s="228"/>
      <c r="T228" s="228"/>
      <c r="U228" s="228"/>
      <c r="V228" s="228"/>
      <c r="W228" s="228"/>
      <c r="X228" s="228"/>
      <c r="Y228" s="228"/>
      <c r="Z228" s="228"/>
    </row>
    <row r="229" spans="1:26" ht="21" hidden="1" customHeight="1">
      <c r="A229" s="161"/>
      <c r="B229" s="70"/>
      <c r="C229" s="168"/>
      <c r="D229" s="204"/>
      <c r="E229" s="953"/>
      <c r="F229" s="66" t="s">
        <v>914</v>
      </c>
      <c r="G229" s="82" t="s">
        <v>102</v>
      </c>
      <c r="H229" s="961"/>
      <c r="I229" s="796"/>
      <c r="J229" s="732"/>
      <c r="K229" s="732"/>
      <c r="L229" s="732"/>
      <c r="M229" s="732"/>
      <c r="N229" s="732"/>
      <c r="O229" s="732"/>
      <c r="P229" s="103" t="s">
        <v>915</v>
      </c>
      <c r="Q229" s="228"/>
      <c r="R229" s="228"/>
      <c r="S229" s="228"/>
      <c r="T229" s="228"/>
      <c r="U229" s="228"/>
      <c r="V229" s="228"/>
      <c r="W229" s="228"/>
      <c r="X229" s="228"/>
      <c r="Y229" s="228"/>
      <c r="Z229" s="228"/>
    </row>
    <row r="230" spans="1:26" ht="28.5" hidden="1" customHeight="1">
      <c r="A230" s="161"/>
      <c r="B230" s="70"/>
      <c r="C230" s="168"/>
      <c r="D230" s="204"/>
      <c r="E230" s="953"/>
      <c r="F230" s="66" t="s">
        <v>916</v>
      </c>
      <c r="G230" s="82" t="s">
        <v>102</v>
      </c>
      <c r="H230" s="961"/>
      <c r="I230" s="796"/>
      <c r="J230" s="732"/>
      <c r="K230" s="732"/>
      <c r="L230" s="732"/>
      <c r="M230" s="732"/>
      <c r="N230" s="732"/>
      <c r="O230" s="732"/>
      <c r="P230" s="103" t="s">
        <v>917</v>
      </c>
      <c r="Q230" s="228"/>
      <c r="R230" s="228"/>
      <c r="S230" s="228"/>
      <c r="T230" s="228"/>
      <c r="U230" s="228"/>
      <c r="V230" s="228"/>
      <c r="W230" s="228"/>
      <c r="X230" s="228"/>
      <c r="Y230" s="228"/>
      <c r="Z230" s="228"/>
    </row>
    <row r="231" spans="1:26" ht="21" hidden="1" customHeight="1">
      <c r="A231" s="161"/>
      <c r="B231" s="70"/>
      <c r="C231" s="168"/>
      <c r="D231" s="204"/>
      <c r="E231" s="953"/>
      <c r="F231" s="66" t="s">
        <v>884</v>
      </c>
      <c r="G231" s="82" t="s">
        <v>102</v>
      </c>
      <c r="H231" s="961"/>
      <c r="I231" s="796"/>
      <c r="J231" s="732"/>
      <c r="K231" s="732"/>
      <c r="L231" s="732"/>
      <c r="M231" s="732"/>
      <c r="N231" s="732"/>
      <c r="O231" s="732"/>
      <c r="P231" s="103" t="s">
        <v>885</v>
      </c>
      <c r="Q231" s="228"/>
      <c r="R231" s="228"/>
      <c r="S231" s="228"/>
      <c r="T231" s="228"/>
      <c r="U231" s="228"/>
      <c r="V231" s="228"/>
      <c r="W231" s="228"/>
      <c r="X231" s="228"/>
      <c r="Y231" s="228"/>
      <c r="Z231" s="228"/>
    </row>
    <row r="232" spans="1:26" ht="36.75" hidden="1" customHeight="1">
      <c r="A232" s="161"/>
      <c r="B232" s="70"/>
      <c r="C232" s="168"/>
      <c r="D232" s="204"/>
      <c r="E232" s="953"/>
      <c r="F232" s="66" t="s">
        <v>918</v>
      </c>
      <c r="G232" s="82"/>
      <c r="H232" s="961"/>
      <c r="I232" s="796"/>
      <c r="J232" s="732"/>
      <c r="K232" s="732"/>
      <c r="L232" s="732"/>
      <c r="M232" s="732"/>
      <c r="N232" s="732"/>
      <c r="O232" s="732"/>
      <c r="P232" s="103" t="s">
        <v>919</v>
      </c>
      <c r="Q232" s="228"/>
      <c r="R232" s="228"/>
      <c r="S232" s="228"/>
      <c r="T232" s="228"/>
      <c r="U232" s="228"/>
      <c r="V232" s="228"/>
      <c r="W232" s="228"/>
      <c r="X232" s="228"/>
      <c r="Y232" s="228"/>
      <c r="Z232" s="228"/>
    </row>
    <row r="233" spans="1:26" ht="21" hidden="1" customHeight="1">
      <c r="A233" s="161"/>
      <c r="B233" s="70"/>
      <c r="C233" s="168"/>
      <c r="D233" s="204"/>
      <c r="E233" s="953"/>
      <c r="F233" s="66" t="s">
        <v>921</v>
      </c>
      <c r="G233" s="82" t="s">
        <v>102</v>
      </c>
      <c r="H233" s="961"/>
      <c r="I233" s="796"/>
      <c r="J233" s="732"/>
      <c r="K233" s="732"/>
      <c r="L233" s="732"/>
      <c r="M233" s="732"/>
      <c r="N233" s="732"/>
      <c r="O233" s="732"/>
      <c r="P233" s="103" t="s">
        <v>922</v>
      </c>
      <c r="Q233" s="228"/>
      <c r="R233" s="228"/>
      <c r="S233" s="228"/>
      <c r="T233" s="228"/>
      <c r="U233" s="228"/>
      <c r="V233" s="228"/>
      <c r="W233" s="228"/>
      <c r="X233" s="228"/>
      <c r="Y233" s="228"/>
      <c r="Z233" s="228"/>
    </row>
    <row r="234" spans="1:26" ht="39.65" hidden="1" customHeight="1">
      <c r="A234" s="161"/>
      <c r="B234" s="70"/>
      <c r="C234" s="168"/>
      <c r="D234" s="204"/>
      <c r="E234" s="953"/>
      <c r="F234" s="66" t="s">
        <v>923</v>
      </c>
      <c r="G234" s="82" t="s">
        <v>102</v>
      </c>
      <c r="H234" s="961"/>
      <c r="I234" s="796"/>
      <c r="J234" s="732"/>
      <c r="K234" s="732"/>
      <c r="L234" s="732"/>
      <c r="M234" s="732"/>
      <c r="N234" s="732"/>
      <c r="O234" s="732"/>
      <c r="P234" s="103" t="s">
        <v>924</v>
      </c>
      <c r="Q234" s="228"/>
      <c r="R234" s="228"/>
      <c r="S234" s="228"/>
      <c r="T234" s="228"/>
      <c r="U234" s="228"/>
      <c r="V234" s="228"/>
      <c r="W234" s="228"/>
      <c r="X234" s="228"/>
      <c r="Y234" s="228"/>
      <c r="Z234" s="228"/>
    </row>
    <row r="235" spans="1:26" ht="37.5" hidden="1" customHeight="1">
      <c r="A235" s="161"/>
      <c r="B235" s="70"/>
      <c r="C235" s="168"/>
      <c r="D235" s="204"/>
      <c r="E235" s="953"/>
      <c r="F235" s="66" t="s">
        <v>925</v>
      </c>
      <c r="G235" s="82" t="s">
        <v>102</v>
      </c>
      <c r="H235" s="961" t="s">
        <v>930</v>
      </c>
      <c r="I235" s="796"/>
      <c r="J235" s="732"/>
      <c r="K235" s="732"/>
      <c r="L235" s="732"/>
      <c r="M235" s="732"/>
      <c r="N235" s="732"/>
      <c r="O235" s="732"/>
      <c r="P235" s="103" t="s">
        <v>927</v>
      </c>
      <c r="Q235" s="228"/>
      <c r="R235" s="228"/>
      <c r="S235" s="228"/>
      <c r="T235" s="228"/>
      <c r="U235" s="228"/>
      <c r="V235" s="228"/>
      <c r="W235" s="228"/>
      <c r="X235" s="228"/>
      <c r="Y235" s="228"/>
      <c r="Z235" s="228"/>
    </row>
    <row r="236" spans="1:26" ht="36" hidden="1" customHeight="1">
      <c r="A236" s="161"/>
      <c r="B236" s="70"/>
      <c r="C236" s="168"/>
      <c r="D236" s="204"/>
      <c r="E236" s="954"/>
      <c r="F236" s="66" t="s">
        <v>928</v>
      </c>
      <c r="G236" s="82" t="s">
        <v>102</v>
      </c>
      <c r="H236" s="961"/>
      <c r="I236" s="796"/>
      <c r="J236" s="733"/>
      <c r="K236" s="733"/>
      <c r="L236" s="733"/>
      <c r="M236" s="733"/>
      <c r="N236" s="733"/>
      <c r="O236" s="733"/>
      <c r="P236" s="103" t="s">
        <v>929</v>
      </c>
      <c r="Q236" s="228"/>
      <c r="R236" s="228"/>
      <c r="S236" s="228"/>
      <c r="T236" s="228"/>
      <c r="U236" s="228"/>
      <c r="V236" s="228"/>
      <c r="W236" s="228"/>
      <c r="X236" s="228"/>
      <c r="Y236" s="228"/>
      <c r="Z236" s="228"/>
    </row>
    <row r="237" spans="1:26" ht="39" customHeight="1">
      <c r="A237" s="200"/>
      <c r="B237" s="201"/>
      <c r="C237" s="231"/>
      <c r="D237" s="232"/>
      <c r="E237" s="203" t="s">
        <v>227</v>
      </c>
      <c r="F237" s="981" t="s">
        <v>931</v>
      </c>
      <c r="G237" s="785"/>
      <c r="H237" s="785"/>
      <c r="I237" s="796"/>
      <c r="J237" s="223"/>
      <c r="K237" s="227"/>
      <c r="L237" s="225"/>
      <c r="M237" s="226"/>
      <c r="N237" s="203">
        <f>SUM(N238:N291)</f>
        <v>19.490000000000002</v>
      </c>
      <c r="O237" s="203"/>
      <c r="P237" s="235" t="s">
        <v>932</v>
      </c>
      <c r="Q237" s="230"/>
      <c r="R237" s="230"/>
      <c r="S237" s="230"/>
      <c r="T237" s="230"/>
      <c r="U237" s="230"/>
      <c r="V237" s="230"/>
      <c r="W237" s="230"/>
      <c r="X237" s="230"/>
      <c r="Y237" s="230"/>
      <c r="Z237" s="230"/>
    </row>
    <row r="238" spans="1:26" ht="39.65" customHeight="1">
      <c r="A238" s="161"/>
      <c r="B238" s="70"/>
      <c r="C238" s="168"/>
      <c r="D238" s="204"/>
      <c r="E238" s="969" t="s">
        <v>223</v>
      </c>
      <c r="F238" s="66" t="s">
        <v>900</v>
      </c>
      <c r="G238" s="82" t="s">
        <v>102</v>
      </c>
      <c r="H238" s="955" t="s">
        <v>1342</v>
      </c>
      <c r="I238" s="796"/>
      <c r="J238" s="820" t="s">
        <v>1582</v>
      </c>
      <c r="K238" s="820" t="s">
        <v>901</v>
      </c>
      <c r="L238" s="820">
        <v>1</v>
      </c>
      <c r="M238" s="957">
        <v>1</v>
      </c>
      <c r="N238" s="958">
        <f>L238*M238</f>
        <v>1</v>
      </c>
      <c r="O238" s="820">
        <v>1.3</v>
      </c>
      <c r="P238" s="103" t="s">
        <v>878</v>
      </c>
      <c r="Q238" s="228"/>
      <c r="R238" s="228"/>
      <c r="S238" s="228"/>
      <c r="T238" s="228"/>
      <c r="U238" s="228"/>
      <c r="V238" s="228"/>
      <c r="W238" s="228"/>
      <c r="X238" s="228"/>
      <c r="Y238" s="228"/>
      <c r="Z238" s="228"/>
    </row>
    <row r="239" spans="1:26" ht="35.5" customHeight="1">
      <c r="A239" s="161"/>
      <c r="B239" s="70"/>
      <c r="C239" s="168"/>
      <c r="D239" s="204"/>
      <c r="E239" s="732"/>
      <c r="F239" s="66" t="s">
        <v>891</v>
      </c>
      <c r="G239" s="82" t="s">
        <v>102</v>
      </c>
      <c r="H239" s="955" t="s">
        <v>1343</v>
      </c>
      <c r="I239" s="796"/>
      <c r="J239" s="732"/>
      <c r="K239" s="732"/>
      <c r="L239" s="732"/>
      <c r="M239" s="732"/>
      <c r="N239" s="959"/>
      <c r="O239" s="732"/>
      <c r="P239" s="103" t="s">
        <v>878</v>
      </c>
      <c r="Q239" s="228"/>
      <c r="R239" s="228"/>
      <c r="S239" s="228"/>
      <c r="T239" s="228"/>
      <c r="U239" s="228"/>
      <c r="V239" s="228"/>
      <c r="W239" s="228"/>
      <c r="X239" s="228"/>
      <c r="Y239" s="228"/>
      <c r="Z239" s="228"/>
    </row>
    <row r="240" spans="1:26" ht="21" customHeight="1">
      <c r="A240" s="161"/>
      <c r="B240" s="70"/>
      <c r="C240" s="168"/>
      <c r="D240" s="204"/>
      <c r="E240" s="732"/>
      <c r="F240" s="66" t="s">
        <v>902</v>
      </c>
      <c r="G240" s="82" t="s">
        <v>102</v>
      </c>
      <c r="H240" s="955" t="s">
        <v>1344</v>
      </c>
      <c r="I240" s="796"/>
      <c r="J240" s="732"/>
      <c r="K240" s="732"/>
      <c r="L240" s="732"/>
      <c r="M240" s="732"/>
      <c r="N240" s="959"/>
      <c r="O240" s="732"/>
      <c r="P240" s="103" t="s">
        <v>878</v>
      </c>
      <c r="Q240" s="228"/>
      <c r="R240" s="228"/>
      <c r="S240" s="228"/>
      <c r="T240" s="228"/>
      <c r="U240" s="228"/>
      <c r="V240" s="228"/>
      <c r="W240" s="228"/>
      <c r="X240" s="228"/>
      <c r="Y240" s="228"/>
      <c r="Z240" s="228"/>
    </row>
    <row r="241" spans="1:26" ht="21" customHeight="1">
      <c r="A241" s="161"/>
      <c r="B241" s="70"/>
      <c r="C241" s="168"/>
      <c r="D241" s="204"/>
      <c r="E241" s="732"/>
      <c r="F241" s="66" t="s">
        <v>903</v>
      </c>
      <c r="G241" s="82" t="s">
        <v>102</v>
      </c>
      <c r="H241" s="955" t="s">
        <v>1345</v>
      </c>
      <c r="I241" s="796"/>
      <c r="J241" s="732"/>
      <c r="K241" s="732"/>
      <c r="L241" s="732"/>
      <c r="M241" s="732"/>
      <c r="N241" s="959"/>
      <c r="O241" s="732"/>
      <c r="P241" s="103" t="s">
        <v>878</v>
      </c>
      <c r="Q241" s="228"/>
      <c r="R241" s="228"/>
      <c r="S241" s="228"/>
      <c r="T241" s="228"/>
      <c r="U241" s="228"/>
      <c r="V241" s="228"/>
      <c r="W241" s="228"/>
      <c r="X241" s="228"/>
      <c r="Y241" s="228"/>
      <c r="Z241" s="228"/>
    </row>
    <row r="242" spans="1:26" ht="21" customHeight="1">
      <c r="A242" s="161"/>
      <c r="B242" s="70"/>
      <c r="C242" s="168"/>
      <c r="D242" s="204"/>
      <c r="E242" s="732"/>
      <c r="F242" s="66" t="s">
        <v>904</v>
      </c>
      <c r="G242" s="82" t="s">
        <v>102</v>
      </c>
      <c r="H242" s="955" t="s">
        <v>1346</v>
      </c>
      <c r="I242" s="796"/>
      <c r="J242" s="732"/>
      <c r="K242" s="732"/>
      <c r="L242" s="732"/>
      <c r="M242" s="732"/>
      <c r="N242" s="959"/>
      <c r="O242" s="732"/>
      <c r="P242" s="103" t="s">
        <v>905</v>
      </c>
      <c r="Q242" s="228"/>
      <c r="R242" s="228"/>
      <c r="S242" s="228"/>
      <c r="T242" s="228"/>
      <c r="U242" s="228"/>
      <c r="V242" s="228"/>
      <c r="W242" s="228"/>
      <c r="X242" s="228"/>
      <c r="Y242" s="228"/>
      <c r="Z242" s="228"/>
    </row>
    <row r="243" spans="1:26" ht="21" customHeight="1">
      <c r="A243" s="161"/>
      <c r="B243" s="70"/>
      <c r="C243" s="168"/>
      <c r="D243" s="204"/>
      <c r="E243" s="732"/>
      <c r="F243" s="66" t="s">
        <v>906</v>
      </c>
      <c r="G243" s="82" t="s">
        <v>102</v>
      </c>
      <c r="H243" s="961">
        <v>2018</v>
      </c>
      <c r="I243" s="796"/>
      <c r="J243" s="732"/>
      <c r="K243" s="732"/>
      <c r="L243" s="732"/>
      <c r="M243" s="732"/>
      <c r="N243" s="959"/>
      <c r="O243" s="732"/>
      <c r="P243" s="103" t="s">
        <v>878</v>
      </c>
      <c r="Q243" s="228"/>
      <c r="R243" s="228"/>
      <c r="S243" s="228"/>
      <c r="T243" s="228"/>
      <c r="U243" s="228"/>
      <c r="V243" s="228"/>
      <c r="W243" s="228"/>
      <c r="X243" s="228"/>
      <c r="Y243" s="228"/>
      <c r="Z243" s="228"/>
    </row>
    <row r="244" spans="1:26" ht="21" customHeight="1">
      <c r="A244" s="161"/>
      <c r="B244" s="70"/>
      <c r="C244" s="168"/>
      <c r="D244" s="204"/>
      <c r="E244" s="732"/>
      <c r="F244" s="66" t="s">
        <v>907</v>
      </c>
      <c r="G244" s="82" t="s">
        <v>102</v>
      </c>
      <c r="H244" s="955" t="s">
        <v>1347</v>
      </c>
      <c r="I244" s="796"/>
      <c r="J244" s="732"/>
      <c r="K244" s="732"/>
      <c r="L244" s="732"/>
      <c r="M244" s="732"/>
      <c r="N244" s="959"/>
      <c r="O244" s="732"/>
      <c r="P244" s="103" t="s">
        <v>878</v>
      </c>
      <c r="Q244" s="228"/>
      <c r="R244" s="228"/>
      <c r="S244" s="228"/>
      <c r="T244" s="228"/>
      <c r="U244" s="228"/>
      <c r="V244" s="228"/>
      <c r="W244" s="228"/>
      <c r="X244" s="228"/>
      <c r="Y244" s="228"/>
      <c r="Z244" s="228"/>
    </row>
    <row r="245" spans="1:26" ht="21" customHeight="1">
      <c r="A245" s="161"/>
      <c r="B245" s="70"/>
      <c r="C245" s="168"/>
      <c r="D245" s="204"/>
      <c r="E245" s="732"/>
      <c r="F245" s="66" t="s">
        <v>908</v>
      </c>
      <c r="G245" s="82" t="s">
        <v>102</v>
      </c>
      <c r="H245" s="955" t="s">
        <v>1348</v>
      </c>
      <c r="I245" s="796"/>
      <c r="J245" s="732"/>
      <c r="K245" s="732"/>
      <c r="L245" s="732"/>
      <c r="M245" s="732"/>
      <c r="N245" s="959"/>
      <c r="O245" s="732"/>
      <c r="P245" s="103" t="s">
        <v>878</v>
      </c>
      <c r="Q245" s="228"/>
      <c r="R245" s="228"/>
      <c r="S245" s="228"/>
      <c r="T245" s="228"/>
      <c r="U245" s="228"/>
      <c r="V245" s="228"/>
      <c r="W245" s="228"/>
      <c r="X245" s="228"/>
      <c r="Y245" s="228"/>
      <c r="Z245" s="228"/>
    </row>
    <row r="246" spans="1:26" ht="45.65" customHeight="1">
      <c r="A246" s="161"/>
      <c r="B246" s="70"/>
      <c r="C246" s="168"/>
      <c r="D246" s="204"/>
      <c r="E246" s="732"/>
      <c r="F246" s="66" t="s">
        <v>881</v>
      </c>
      <c r="G246" s="82" t="s">
        <v>102</v>
      </c>
      <c r="H246" s="955" t="s">
        <v>1349</v>
      </c>
      <c r="I246" s="796"/>
      <c r="J246" s="732"/>
      <c r="K246" s="732"/>
      <c r="L246" s="732"/>
      <c r="M246" s="732"/>
      <c r="N246" s="959"/>
      <c r="O246" s="732"/>
      <c r="P246" s="103" t="s">
        <v>878</v>
      </c>
      <c r="Q246" s="228"/>
      <c r="R246" s="228"/>
      <c r="S246" s="228"/>
      <c r="T246" s="228"/>
      <c r="U246" s="228"/>
      <c r="V246" s="228"/>
      <c r="W246" s="228"/>
      <c r="X246" s="228"/>
      <c r="Y246" s="228"/>
      <c r="Z246" s="228"/>
    </row>
    <row r="247" spans="1:26" ht="21" customHeight="1">
      <c r="A247" s="161"/>
      <c r="B247" s="70"/>
      <c r="C247" s="168"/>
      <c r="D247" s="204"/>
      <c r="E247" s="732"/>
      <c r="F247" s="66" t="s">
        <v>909</v>
      </c>
      <c r="G247" s="82" t="s">
        <v>102</v>
      </c>
      <c r="H247" s="955" t="s">
        <v>1350</v>
      </c>
      <c r="I247" s="796"/>
      <c r="J247" s="732"/>
      <c r="K247" s="732"/>
      <c r="L247" s="732"/>
      <c r="M247" s="732"/>
      <c r="N247" s="959"/>
      <c r="O247" s="732"/>
      <c r="P247" s="103" t="s">
        <v>910</v>
      </c>
      <c r="Q247" s="228"/>
      <c r="R247" s="228"/>
      <c r="S247" s="228"/>
      <c r="T247" s="228"/>
      <c r="U247" s="228"/>
      <c r="V247" s="228"/>
      <c r="W247" s="228"/>
      <c r="X247" s="228"/>
      <c r="Y247" s="228"/>
      <c r="Z247" s="228"/>
    </row>
    <row r="248" spans="1:26" ht="21" customHeight="1">
      <c r="A248" s="161"/>
      <c r="B248" s="70"/>
      <c r="C248" s="168"/>
      <c r="D248" s="204"/>
      <c r="E248" s="732"/>
      <c r="F248" s="66" t="s">
        <v>911</v>
      </c>
      <c r="G248" s="82" t="s">
        <v>102</v>
      </c>
      <c r="H248" s="962" t="s">
        <v>1351</v>
      </c>
      <c r="I248" s="796"/>
      <c r="J248" s="732"/>
      <c r="K248" s="732"/>
      <c r="L248" s="732"/>
      <c r="M248" s="732"/>
      <c r="N248" s="959"/>
      <c r="O248" s="732"/>
      <c r="P248" s="103" t="s">
        <v>912</v>
      </c>
      <c r="Q248" s="228"/>
      <c r="R248" s="228"/>
      <c r="S248" s="228"/>
      <c r="T248" s="228"/>
      <c r="U248" s="228"/>
      <c r="V248" s="228"/>
      <c r="W248" s="228"/>
      <c r="X248" s="228"/>
      <c r="Y248" s="228"/>
      <c r="Z248" s="228"/>
    </row>
    <row r="249" spans="1:26" ht="44.15" customHeight="1">
      <c r="A249" s="161"/>
      <c r="B249" s="70"/>
      <c r="C249" s="168"/>
      <c r="D249" s="204"/>
      <c r="E249" s="732"/>
      <c r="F249" s="66" t="s">
        <v>4</v>
      </c>
      <c r="G249" s="82" t="s">
        <v>102</v>
      </c>
      <c r="H249" s="962" t="s">
        <v>1352</v>
      </c>
      <c r="I249" s="796"/>
      <c r="J249" s="732"/>
      <c r="K249" s="732"/>
      <c r="L249" s="732"/>
      <c r="M249" s="732"/>
      <c r="N249" s="959"/>
      <c r="O249" s="732"/>
      <c r="P249" s="103" t="s">
        <v>913</v>
      </c>
      <c r="Q249" s="228"/>
      <c r="R249" s="228"/>
      <c r="S249" s="228"/>
      <c r="T249" s="228"/>
      <c r="U249" s="228"/>
      <c r="V249" s="228"/>
      <c r="W249" s="228"/>
      <c r="X249" s="228"/>
      <c r="Y249" s="228"/>
      <c r="Z249" s="228"/>
    </row>
    <row r="250" spans="1:26" ht="45.65" customHeight="1">
      <c r="A250" s="161"/>
      <c r="B250" s="70"/>
      <c r="C250" s="168"/>
      <c r="D250" s="204"/>
      <c r="E250" s="732"/>
      <c r="F250" s="66" t="s">
        <v>884</v>
      </c>
      <c r="G250" s="82" t="s">
        <v>102</v>
      </c>
      <c r="H250" s="962" t="s">
        <v>1532</v>
      </c>
      <c r="I250" s="796"/>
      <c r="J250" s="732"/>
      <c r="K250" s="732"/>
      <c r="L250" s="732"/>
      <c r="M250" s="732"/>
      <c r="N250" s="959"/>
      <c r="O250" s="732"/>
      <c r="P250" s="103" t="s">
        <v>885</v>
      </c>
      <c r="Q250" s="228"/>
      <c r="R250" s="228"/>
      <c r="S250" s="228"/>
      <c r="T250" s="228"/>
      <c r="U250" s="228"/>
      <c r="V250" s="228"/>
      <c r="W250" s="228"/>
      <c r="X250" s="228"/>
      <c r="Y250" s="228"/>
      <c r="Z250" s="228"/>
    </row>
    <row r="251" spans="1:26" ht="36.75" customHeight="1">
      <c r="A251" s="161"/>
      <c r="B251" s="70"/>
      <c r="C251" s="168"/>
      <c r="D251" s="204"/>
      <c r="E251" s="732"/>
      <c r="F251" s="66" t="s">
        <v>918</v>
      </c>
      <c r="G251" s="82"/>
      <c r="H251" s="962" t="s">
        <v>1410</v>
      </c>
      <c r="I251" s="796"/>
      <c r="J251" s="732"/>
      <c r="K251" s="732"/>
      <c r="L251" s="732"/>
      <c r="M251" s="732"/>
      <c r="N251" s="959"/>
      <c r="O251" s="732"/>
      <c r="P251" s="103" t="s">
        <v>919</v>
      </c>
      <c r="Q251" s="228"/>
      <c r="R251" s="228"/>
      <c r="S251" s="228"/>
      <c r="T251" s="228"/>
      <c r="U251" s="228"/>
      <c r="V251" s="228"/>
      <c r="W251" s="228"/>
      <c r="X251" s="228"/>
      <c r="Y251" s="228"/>
      <c r="Z251" s="228"/>
    </row>
    <row r="252" spans="1:26" ht="21" customHeight="1">
      <c r="A252" s="161"/>
      <c r="B252" s="70"/>
      <c r="C252" s="168"/>
      <c r="D252" s="204"/>
      <c r="E252" s="732"/>
      <c r="F252" s="66" t="s">
        <v>921</v>
      </c>
      <c r="G252" s="82" t="s">
        <v>102</v>
      </c>
      <c r="H252" s="983" t="s">
        <v>1341</v>
      </c>
      <c r="I252" s="984"/>
      <c r="J252" s="732"/>
      <c r="K252" s="732"/>
      <c r="L252" s="732"/>
      <c r="M252" s="732"/>
      <c r="N252" s="959"/>
      <c r="O252" s="732"/>
      <c r="P252" s="103" t="s">
        <v>922</v>
      </c>
      <c r="Q252" s="228"/>
      <c r="R252" s="228"/>
      <c r="S252" s="228"/>
      <c r="T252" s="228"/>
      <c r="U252" s="228"/>
      <c r="V252" s="228"/>
      <c r="W252" s="228"/>
      <c r="X252" s="228"/>
      <c r="Y252" s="228"/>
      <c r="Z252" s="228"/>
    </row>
    <row r="253" spans="1:26" ht="33" customHeight="1">
      <c r="A253" s="161"/>
      <c r="B253" s="70"/>
      <c r="C253" s="168"/>
      <c r="D253" s="204"/>
      <c r="E253" s="732"/>
      <c r="F253" s="66" t="s">
        <v>923</v>
      </c>
      <c r="G253" s="82" t="s">
        <v>102</v>
      </c>
      <c r="H253" s="961"/>
      <c r="I253" s="796"/>
      <c r="J253" s="732"/>
      <c r="K253" s="732"/>
      <c r="L253" s="732"/>
      <c r="M253" s="732"/>
      <c r="N253" s="959"/>
      <c r="O253" s="732"/>
      <c r="P253" s="103" t="s">
        <v>924</v>
      </c>
      <c r="Q253" s="228"/>
      <c r="R253" s="228"/>
      <c r="S253" s="228"/>
      <c r="T253" s="228"/>
      <c r="U253" s="228"/>
      <c r="V253" s="228"/>
      <c r="W253" s="228"/>
      <c r="X253" s="228"/>
      <c r="Y253" s="228"/>
      <c r="Z253" s="228"/>
    </row>
    <row r="254" spans="1:26" ht="29.15" customHeight="1">
      <c r="A254" s="161"/>
      <c r="B254" s="70"/>
      <c r="C254" s="168"/>
      <c r="D254" s="204"/>
      <c r="E254" s="732"/>
      <c r="F254" s="66" t="s">
        <v>925</v>
      </c>
      <c r="G254" s="82" t="s">
        <v>102</v>
      </c>
      <c r="H254" s="961" t="s">
        <v>1411</v>
      </c>
      <c r="I254" s="796"/>
      <c r="J254" s="732"/>
      <c r="K254" s="732"/>
      <c r="L254" s="732"/>
      <c r="M254" s="732"/>
      <c r="N254" s="959"/>
      <c r="O254" s="732"/>
      <c r="P254" s="103" t="s">
        <v>927</v>
      </c>
      <c r="Q254" s="228"/>
      <c r="R254" s="228"/>
      <c r="S254" s="228"/>
      <c r="T254" s="228"/>
      <c r="U254" s="228"/>
      <c r="V254" s="228"/>
      <c r="W254" s="228"/>
      <c r="X254" s="228"/>
      <c r="Y254" s="228"/>
      <c r="Z254" s="228"/>
    </row>
    <row r="255" spans="1:26" ht="30.65" customHeight="1">
      <c r="A255" s="161"/>
      <c r="B255" s="70"/>
      <c r="C255" s="168"/>
      <c r="D255" s="204"/>
      <c r="E255" s="733"/>
      <c r="F255" s="66" t="s">
        <v>928</v>
      </c>
      <c r="G255" s="82" t="s">
        <v>102</v>
      </c>
      <c r="H255" s="961"/>
      <c r="I255" s="796"/>
      <c r="J255" s="733"/>
      <c r="K255" s="733"/>
      <c r="L255" s="733"/>
      <c r="M255" s="733"/>
      <c r="N255" s="960"/>
      <c r="O255" s="733"/>
      <c r="P255" s="103" t="s">
        <v>929</v>
      </c>
      <c r="Q255" s="228"/>
      <c r="R255" s="228"/>
      <c r="S255" s="228"/>
      <c r="T255" s="228"/>
      <c r="U255" s="228"/>
      <c r="V255" s="228"/>
      <c r="W255" s="228"/>
      <c r="X255" s="228"/>
      <c r="Y255" s="228"/>
      <c r="Z255" s="228"/>
    </row>
    <row r="256" spans="1:26" s="649" customFormat="1" ht="31" customHeight="1">
      <c r="A256" s="161"/>
      <c r="B256" s="70"/>
      <c r="C256" s="168"/>
      <c r="D256" s="204"/>
      <c r="E256" s="969" t="s">
        <v>229</v>
      </c>
      <c r="F256" s="650" t="s">
        <v>900</v>
      </c>
      <c r="G256" s="651" t="s">
        <v>102</v>
      </c>
      <c r="H256" s="955" t="s">
        <v>1366</v>
      </c>
      <c r="I256" s="796"/>
      <c r="J256" s="968">
        <v>44502</v>
      </c>
      <c r="K256" s="820" t="s">
        <v>901</v>
      </c>
      <c r="L256" s="820">
        <v>1</v>
      </c>
      <c r="M256" s="957">
        <v>7.24</v>
      </c>
      <c r="N256" s="820">
        <f>L256*M256</f>
        <v>7.24</v>
      </c>
      <c r="O256" s="974">
        <v>7.24</v>
      </c>
      <c r="P256" s="103" t="s">
        <v>878</v>
      </c>
      <c r="Q256" s="228"/>
      <c r="R256" s="228"/>
      <c r="S256" s="228"/>
      <c r="T256" s="228"/>
      <c r="U256" s="228"/>
      <c r="V256" s="228"/>
      <c r="W256" s="228"/>
      <c r="X256" s="228"/>
      <c r="Y256" s="228"/>
      <c r="Z256" s="228"/>
    </row>
    <row r="257" spans="1:26" s="649" customFormat="1" ht="21" customHeight="1">
      <c r="A257" s="161"/>
      <c r="B257" s="70"/>
      <c r="C257" s="168"/>
      <c r="D257" s="204"/>
      <c r="E257" s="732"/>
      <c r="F257" s="650" t="s">
        <v>891</v>
      </c>
      <c r="G257" s="651" t="s">
        <v>102</v>
      </c>
      <c r="H257" s="955" t="s">
        <v>1367</v>
      </c>
      <c r="I257" s="796"/>
      <c r="J257" s="732"/>
      <c r="K257" s="732"/>
      <c r="L257" s="732"/>
      <c r="M257" s="732"/>
      <c r="N257" s="732"/>
      <c r="O257" s="975"/>
      <c r="P257" s="103" t="s">
        <v>878</v>
      </c>
      <c r="Q257" s="228"/>
      <c r="R257" s="228"/>
      <c r="S257" s="228"/>
      <c r="T257" s="228"/>
      <c r="U257" s="228"/>
      <c r="V257" s="228"/>
      <c r="W257" s="228"/>
      <c r="X257" s="228"/>
      <c r="Y257" s="228"/>
      <c r="Z257" s="228"/>
    </row>
    <row r="258" spans="1:26" s="649" customFormat="1" ht="21" customHeight="1">
      <c r="A258" s="161"/>
      <c r="B258" s="70"/>
      <c r="C258" s="168"/>
      <c r="D258" s="204"/>
      <c r="E258" s="732"/>
      <c r="F258" s="650" t="s">
        <v>902</v>
      </c>
      <c r="G258" s="651" t="s">
        <v>102</v>
      </c>
      <c r="H258" s="955" t="s">
        <v>1368</v>
      </c>
      <c r="I258" s="796"/>
      <c r="J258" s="732"/>
      <c r="K258" s="732"/>
      <c r="L258" s="732"/>
      <c r="M258" s="732"/>
      <c r="N258" s="732"/>
      <c r="O258" s="975"/>
      <c r="P258" s="103" t="s">
        <v>878</v>
      </c>
      <c r="Q258" s="228"/>
      <c r="R258" s="228"/>
      <c r="S258" s="228"/>
      <c r="T258" s="228"/>
      <c r="U258" s="228"/>
      <c r="V258" s="228"/>
      <c r="W258" s="228"/>
      <c r="X258" s="228"/>
      <c r="Y258" s="228"/>
      <c r="Z258" s="228"/>
    </row>
    <row r="259" spans="1:26" s="649" customFormat="1" ht="21" customHeight="1">
      <c r="A259" s="161"/>
      <c r="B259" s="70"/>
      <c r="C259" s="168"/>
      <c r="D259" s="204"/>
      <c r="E259" s="732"/>
      <c r="F259" s="650" t="s">
        <v>903</v>
      </c>
      <c r="G259" s="651" t="s">
        <v>102</v>
      </c>
      <c r="H259" s="961">
        <v>29</v>
      </c>
      <c r="I259" s="796"/>
      <c r="J259" s="732"/>
      <c r="K259" s="732"/>
      <c r="L259" s="732"/>
      <c r="M259" s="732"/>
      <c r="N259" s="732"/>
      <c r="O259" s="975"/>
      <c r="P259" s="103" t="s">
        <v>878</v>
      </c>
      <c r="Q259" s="228"/>
      <c r="R259" s="228"/>
      <c r="S259" s="228"/>
      <c r="T259" s="228"/>
      <c r="U259" s="228"/>
      <c r="V259" s="228"/>
      <c r="W259" s="228"/>
      <c r="X259" s="228"/>
      <c r="Y259" s="228"/>
      <c r="Z259" s="228"/>
    </row>
    <row r="260" spans="1:26" s="649" customFormat="1" ht="21" customHeight="1">
      <c r="A260" s="161"/>
      <c r="B260" s="70"/>
      <c r="C260" s="168"/>
      <c r="D260" s="204"/>
      <c r="E260" s="732"/>
      <c r="F260" s="650" t="s">
        <v>904</v>
      </c>
      <c r="G260" s="651" t="s">
        <v>102</v>
      </c>
      <c r="H260" s="961">
        <v>2</v>
      </c>
      <c r="I260" s="796"/>
      <c r="J260" s="732"/>
      <c r="K260" s="732"/>
      <c r="L260" s="732"/>
      <c r="M260" s="732"/>
      <c r="N260" s="732"/>
      <c r="O260" s="975"/>
      <c r="P260" s="103" t="s">
        <v>905</v>
      </c>
      <c r="Q260" s="228"/>
      <c r="R260" s="228"/>
      <c r="S260" s="228"/>
      <c r="T260" s="228"/>
      <c r="U260" s="228"/>
      <c r="V260" s="228"/>
      <c r="W260" s="228"/>
      <c r="X260" s="228"/>
      <c r="Y260" s="228"/>
      <c r="Z260" s="228"/>
    </row>
    <row r="261" spans="1:26" s="649" customFormat="1" ht="21" customHeight="1">
      <c r="A261" s="161"/>
      <c r="B261" s="70"/>
      <c r="C261" s="168"/>
      <c r="D261" s="204"/>
      <c r="E261" s="732"/>
      <c r="F261" s="650" t="s">
        <v>906</v>
      </c>
      <c r="G261" s="651" t="s">
        <v>102</v>
      </c>
      <c r="H261" s="961">
        <v>2021</v>
      </c>
      <c r="I261" s="796"/>
      <c r="J261" s="732"/>
      <c r="K261" s="732"/>
      <c r="L261" s="732"/>
      <c r="M261" s="732"/>
      <c r="N261" s="732"/>
      <c r="O261" s="975"/>
      <c r="P261" s="103" t="s">
        <v>878</v>
      </c>
      <c r="Q261" s="228"/>
      <c r="R261" s="228"/>
      <c r="S261" s="228"/>
      <c r="T261" s="228"/>
      <c r="U261" s="228"/>
      <c r="V261" s="228"/>
      <c r="W261" s="228"/>
      <c r="X261" s="228"/>
      <c r="Y261" s="228"/>
      <c r="Z261" s="228"/>
    </row>
    <row r="262" spans="1:26" s="649" customFormat="1" ht="21" customHeight="1">
      <c r="A262" s="161"/>
      <c r="B262" s="70"/>
      <c r="C262" s="168"/>
      <c r="D262" s="204"/>
      <c r="E262" s="732"/>
      <c r="F262" s="650" t="s">
        <v>907</v>
      </c>
      <c r="G262" s="651" t="s">
        <v>102</v>
      </c>
      <c r="H262" s="955" t="s">
        <v>1369</v>
      </c>
      <c r="I262" s="796"/>
      <c r="J262" s="732"/>
      <c r="K262" s="732"/>
      <c r="L262" s="732"/>
      <c r="M262" s="732"/>
      <c r="N262" s="732"/>
      <c r="O262" s="975"/>
      <c r="P262" s="103" t="s">
        <v>878</v>
      </c>
      <c r="Q262" s="228"/>
      <c r="R262" s="228"/>
      <c r="S262" s="228"/>
      <c r="T262" s="228"/>
      <c r="U262" s="228"/>
      <c r="V262" s="228"/>
      <c r="W262" s="228"/>
      <c r="X262" s="228"/>
      <c r="Y262" s="228"/>
      <c r="Z262" s="228"/>
    </row>
    <row r="263" spans="1:26" s="649" customFormat="1" ht="21" customHeight="1">
      <c r="A263" s="161"/>
      <c r="B263" s="70"/>
      <c r="C263" s="168"/>
      <c r="D263" s="204"/>
      <c r="E263" s="732"/>
      <c r="F263" s="650" t="s">
        <v>908</v>
      </c>
      <c r="G263" s="651" t="s">
        <v>102</v>
      </c>
      <c r="H263" s="955" t="s">
        <v>1370</v>
      </c>
      <c r="I263" s="796"/>
      <c r="J263" s="732"/>
      <c r="K263" s="732"/>
      <c r="L263" s="732"/>
      <c r="M263" s="732"/>
      <c r="N263" s="732"/>
      <c r="O263" s="975"/>
      <c r="P263" s="103" t="s">
        <v>878</v>
      </c>
      <c r="Q263" s="228"/>
      <c r="R263" s="228"/>
      <c r="S263" s="228"/>
      <c r="T263" s="228"/>
      <c r="U263" s="228"/>
      <c r="V263" s="228"/>
      <c r="W263" s="228"/>
      <c r="X263" s="228"/>
      <c r="Y263" s="228"/>
      <c r="Z263" s="228"/>
    </row>
    <row r="264" spans="1:26" s="649" customFormat="1" ht="21" customHeight="1">
      <c r="A264" s="161"/>
      <c r="B264" s="70"/>
      <c r="C264" s="168"/>
      <c r="D264" s="204"/>
      <c r="E264" s="732"/>
      <c r="F264" s="650" t="s">
        <v>881</v>
      </c>
      <c r="G264" s="651" t="s">
        <v>102</v>
      </c>
      <c r="H264" s="955" t="s">
        <v>1400</v>
      </c>
      <c r="I264" s="796"/>
      <c r="J264" s="732"/>
      <c r="K264" s="732"/>
      <c r="L264" s="732"/>
      <c r="M264" s="732"/>
      <c r="N264" s="732"/>
      <c r="O264" s="975"/>
      <c r="P264" s="103" t="s">
        <v>878</v>
      </c>
      <c r="Q264" s="228"/>
      <c r="R264" s="228"/>
      <c r="S264" s="228"/>
      <c r="T264" s="228"/>
      <c r="U264" s="228"/>
      <c r="V264" s="228"/>
      <c r="W264" s="228"/>
      <c r="X264" s="228"/>
      <c r="Y264" s="228"/>
      <c r="Z264" s="228"/>
    </row>
    <row r="265" spans="1:26" s="649" customFormat="1" ht="21" customHeight="1">
      <c r="A265" s="161"/>
      <c r="B265" s="70"/>
      <c r="C265" s="168"/>
      <c r="D265" s="204"/>
      <c r="E265" s="732"/>
      <c r="F265" s="650" t="s">
        <v>909</v>
      </c>
      <c r="G265" s="651" t="s">
        <v>102</v>
      </c>
      <c r="H265" s="962" t="s">
        <v>1380</v>
      </c>
      <c r="I265" s="796"/>
      <c r="J265" s="732"/>
      <c r="K265" s="732"/>
      <c r="L265" s="732"/>
      <c r="M265" s="732"/>
      <c r="N265" s="732"/>
      <c r="O265" s="975"/>
      <c r="P265" s="103" t="s">
        <v>910</v>
      </c>
      <c r="Q265" s="228"/>
      <c r="R265" s="228"/>
      <c r="S265" s="228"/>
      <c r="T265" s="228"/>
      <c r="U265" s="228"/>
      <c r="V265" s="228"/>
      <c r="W265" s="228"/>
      <c r="X265" s="228"/>
      <c r="Y265" s="228"/>
      <c r="Z265" s="228"/>
    </row>
    <row r="266" spans="1:26" s="649" customFormat="1" ht="21" customHeight="1">
      <c r="A266" s="161"/>
      <c r="B266" s="70"/>
      <c r="C266" s="168"/>
      <c r="D266" s="204"/>
      <c r="E266" s="732"/>
      <c r="F266" s="650" t="s">
        <v>911</v>
      </c>
      <c r="G266" s="651" t="s">
        <v>102</v>
      </c>
      <c r="H266" s="962" t="s">
        <v>1381</v>
      </c>
      <c r="I266" s="796"/>
      <c r="J266" s="732"/>
      <c r="K266" s="732"/>
      <c r="L266" s="732"/>
      <c r="M266" s="732"/>
      <c r="N266" s="732"/>
      <c r="O266" s="975"/>
      <c r="P266" s="103" t="s">
        <v>912</v>
      </c>
      <c r="Q266" s="228"/>
      <c r="R266" s="228"/>
      <c r="S266" s="228"/>
      <c r="T266" s="228"/>
      <c r="U266" s="228"/>
      <c r="V266" s="228"/>
      <c r="W266" s="228"/>
      <c r="X266" s="228"/>
      <c r="Y266" s="228"/>
      <c r="Z266" s="228"/>
    </row>
    <row r="267" spans="1:26" s="649" customFormat="1" ht="21" customHeight="1">
      <c r="A267" s="161"/>
      <c r="B267" s="70"/>
      <c r="C267" s="168"/>
      <c r="D267" s="204"/>
      <c r="E267" s="732"/>
      <c r="F267" s="650" t="s">
        <v>4</v>
      </c>
      <c r="G267" s="651" t="s">
        <v>102</v>
      </c>
      <c r="H267" s="962" t="s">
        <v>1399</v>
      </c>
      <c r="I267" s="796"/>
      <c r="J267" s="732"/>
      <c r="K267" s="732"/>
      <c r="L267" s="732"/>
      <c r="M267" s="732"/>
      <c r="N267" s="732"/>
      <c r="O267" s="975"/>
      <c r="P267" s="103" t="s">
        <v>913</v>
      </c>
      <c r="Q267" s="228"/>
      <c r="R267" s="228"/>
      <c r="S267" s="228"/>
      <c r="T267" s="228"/>
      <c r="U267" s="228"/>
      <c r="V267" s="228"/>
      <c r="W267" s="228"/>
      <c r="X267" s="228"/>
      <c r="Y267" s="228"/>
      <c r="Z267" s="228"/>
    </row>
    <row r="268" spans="1:26" s="649" customFormat="1" ht="39" customHeight="1">
      <c r="A268" s="161"/>
      <c r="B268" s="70"/>
      <c r="C268" s="168"/>
      <c r="D268" s="204"/>
      <c r="E268" s="732"/>
      <c r="F268" s="650" t="s">
        <v>884</v>
      </c>
      <c r="G268" s="651" t="s">
        <v>102</v>
      </c>
      <c r="H268" s="962" t="s">
        <v>1533</v>
      </c>
      <c r="I268" s="796"/>
      <c r="J268" s="732"/>
      <c r="K268" s="732"/>
      <c r="L268" s="732"/>
      <c r="M268" s="732"/>
      <c r="N268" s="732"/>
      <c r="O268" s="975"/>
      <c r="P268" s="103" t="s">
        <v>885</v>
      </c>
      <c r="Q268" s="228"/>
      <c r="R268" s="228"/>
      <c r="S268" s="228"/>
      <c r="T268" s="228"/>
      <c r="U268" s="228"/>
      <c r="V268" s="228"/>
      <c r="W268" s="228"/>
      <c r="X268" s="228"/>
      <c r="Y268" s="228"/>
      <c r="Z268" s="228"/>
    </row>
    <row r="269" spans="1:26" s="649" customFormat="1" ht="36.75" customHeight="1">
      <c r="A269" s="161"/>
      <c r="B269" s="70"/>
      <c r="C269" s="168"/>
      <c r="D269" s="204"/>
      <c r="E269" s="732"/>
      <c r="F269" s="650" t="s">
        <v>918</v>
      </c>
      <c r="G269" s="651"/>
      <c r="H269" s="962" t="s">
        <v>1412</v>
      </c>
      <c r="I269" s="796"/>
      <c r="J269" s="732"/>
      <c r="K269" s="732"/>
      <c r="L269" s="732"/>
      <c r="M269" s="732"/>
      <c r="N269" s="732"/>
      <c r="O269" s="975"/>
      <c r="P269" s="103" t="s">
        <v>919</v>
      </c>
      <c r="Q269" s="228"/>
      <c r="R269" s="228"/>
      <c r="S269" s="228"/>
      <c r="T269" s="228"/>
      <c r="U269" s="228"/>
      <c r="V269" s="228"/>
      <c r="W269" s="228"/>
      <c r="X269" s="228"/>
      <c r="Y269" s="228"/>
      <c r="Z269" s="228"/>
    </row>
    <row r="270" spans="1:26" s="649" customFormat="1" ht="21" customHeight="1">
      <c r="A270" s="161"/>
      <c r="B270" s="70"/>
      <c r="C270" s="168"/>
      <c r="D270" s="204"/>
      <c r="E270" s="732"/>
      <c r="F270" s="650" t="s">
        <v>921</v>
      </c>
      <c r="G270" s="651" t="s">
        <v>102</v>
      </c>
      <c r="H270" s="962" t="s">
        <v>1414</v>
      </c>
      <c r="I270" s="796"/>
      <c r="J270" s="732"/>
      <c r="K270" s="732"/>
      <c r="L270" s="732"/>
      <c r="M270" s="732"/>
      <c r="N270" s="732"/>
      <c r="O270" s="975"/>
      <c r="P270" s="103" t="s">
        <v>922</v>
      </c>
      <c r="Q270" s="228"/>
      <c r="R270" s="228"/>
      <c r="S270" s="228"/>
      <c r="T270" s="228"/>
      <c r="U270" s="228"/>
      <c r="V270" s="228"/>
      <c r="W270" s="228"/>
      <c r="X270" s="228"/>
      <c r="Y270" s="228"/>
      <c r="Z270" s="228"/>
    </row>
    <row r="271" spans="1:26" s="649" customFormat="1" ht="15.75" customHeight="1">
      <c r="A271" s="161"/>
      <c r="B271" s="70"/>
      <c r="C271" s="168"/>
      <c r="D271" s="204"/>
      <c r="E271" s="732"/>
      <c r="F271" s="650" t="s">
        <v>923</v>
      </c>
      <c r="G271" s="651" t="s">
        <v>102</v>
      </c>
      <c r="H271" s="961"/>
      <c r="I271" s="796"/>
      <c r="J271" s="732"/>
      <c r="K271" s="732"/>
      <c r="L271" s="732"/>
      <c r="M271" s="732"/>
      <c r="N271" s="732"/>
      <c r="O271" s="975"/>
      <c r="P271" s="103" t="s">
        <v>924</v>
      </c>
      <c r="Q271" s="228"/>
      <c r="R271" s="228"/>
      <c r="S271" s="228"/>
      <c r="T271" s="228"/>
      <c r="U271" s="228"/>
      <c r="V271" s="228"/>
      <c r="W271" s="228"/>
      <c r="X271" s="228"/>
      <c r="Y271" s="228"/>
      <c r="Z271" s="228"/>
    </row>
    <row r="272" spans="1:26" s="649" customFormat="1" ht="15.75" customHeight="1">
      <c r="A272" s="161"/>
      <c r="B272" s="70"/>
      <c r="C272" s="168"/>
      <c r="D272" s="204"/>
      <c r="E272" s="732"/>
      <c r="F272" s="650" t="s">
        <v>925</v>
      </c>
      <c r="G272" s="651" t="s">
        <v>102</v>
      </c>
      <c r="H272" s="961"/>
      <c r="I272" s="796"/>
      <c r="J272" s="732"/>
      <c r="K272" s="732"/>
      <c r="L272" s="732"/>
      <c r="M272" s="732"/>
      <c r="N272" s="732"/>
      <c r="O272" s="975"/>
      <c r="P272" s="103" t="s">
        <v>927</v>
      </c>
      <c r="Q272" s="228"/>
      <c r="R272" s="228"/>
      <c r="S272" s="228"/>
      <c r="T272" s="228"/>
      <c r="U272" s="228"/>
      <c r="V272" s="228"/>
      <c r="W272" s="228"/>
      <c r="X272" s="228"/>
      <c r="Y272" s="228"/>
      <c r="Z272" s="228"/>
    </row>
    <row r="273" spans="1:26" s="649" customFormat="1" ht="15.75" customHeight="1">
      <c r="A273" s="161"/>
      <c r="B273" s="70"/>
      <c r="C273" s="168"/>
      <c r="D273" s="204"/>
      <c r="E273" s="733"/>
      <c r="F273" s="650" t="s">
        <v>928</v>
      </c>
      <c r="G273" s="651" t="s">
        <v>102</v>
      </c>
      <c r="H273" s="961"/>
      <c r="I273" s="796"/>
      <c r="J273" s="733"/>
      <c r="K273" s="733"/>
      <c r="L273" s="733"/>
      <c r="M273" s="733"/>
      <c r="N273" s="733"/>
      <c r="O273" s="976"/>
      <c r="P273" s="103" t="s">
        <v>929</v>
      </c>
      <c r="Q273" s="228"/>
      <c r="R273" s="228"/>
      <c r="S273" s="228"/>
      <c r="T273" s="228"/>
      <c r="U273" s="228"/>
      <c r="V273" s="228"/>
      <c r="W273" s="228"/>
      <c r="X273" s="228"/>
      <c r="Y273" s="228"/>
      <c r="Z273" s="228"/>
    </row>
    <row r="274" spans="1:26" ht="39.65" customHeight="1">
      <c r="A274" s="161"/>
      <c r="B274" s="70"/>
      <c r="C274" s="168"/>
      <c r="D274" s="204"/>
      <c r="E274" s="969" t="s">
        <v>233</v>
      </c>
      <c r="F274" s="66" t="s">
        <v>900</v>
      </c>
      <c r="G274" s="82" t="s">
        <v>102</v>
      </c>
      <c r="H274" s="955" t="s">
        <v>1371</v>
      </c>
      <c r="I274" s="796"/>
      <c r="J274" s="820" t="s">
        <v>1583</v>
      </c>
      <c r="K274" s="820" t="s">
        <v>901</v>
      </c>
      <c r="L274" s="820">
        <v>1</v>
      </c>
      <c r="M274" s="957">
        <v>11.25</v>
      </c>
      <c r="N274" s="820">
        <f>L274*M274</f>
        <v>11.25</v>
      </c>
      <c r="O274" s="974">
        <v>11.25</v>
      </c>
      <c r="P274" s="103" t="s">
        <v>878</v>
      </c>
      <c r="Q274" s="228"/>
      <c r="R274" s="228"/>
      <c r="S274" s="228"/>
      <c r="T274" s="228"/>
      <c r="U274" s="228"/>
      <c r="V274" s="228"/>
      <c r="W274" s="228"/>
      <c r="X274" s="228"/>
      <c r="Y274" s="228"/>
      <c r="Z274" s="228"/>
    </row>
    <row r="275" spans="1:26" ht="21" customHeight="1">
      <c r="A275" s="161"/>
      <c r="B275" s="70"/>
      <c r="C275" s="168"/>
      <c r="D275" s="204"/>
      <c r="E275" s="732"/>
      <c r="F275" s="66" t="s">
        <v>891</v>
      </c>
      <c r="G275" s="82" t="s">
        <v>102</v>
      </c>
      <c r="H275" s="955" t="s">
        <v>1372</v>
      </c>
      <c r="I275" s="796"/>
      <c r="J275" s="732"/>
      <c r="K275" s="732"/>
      <c r="L275" s="732"/>
      <c r="M275" s="732"/>
      <c r="N275" s="732"/>
      <c r="O275" s="975"/>
      <c r="P275" s="103" t="s">
        <v>878</v>
      </c>
      <c r="Q275" s="228"/>
      <c r="R275" s="228"/>
      <c r="S275" s="228"/>
      <c r="T275" s="228"/>
      <c r="U275" s="228"/>
      <c r="V275" s="228"/>
      <c r="W275" s="228"/>
      <c r="X275" s="228"/>
      <c r="Y275" s="228"/>
      <c r="Z275" s="228"/>
    </row>
    <row r="276" spans="1:26" ht="21" customHeight="1">
      <c r="A276" s="161"/>
      <c r="B276" s="70"/>
      <c r="C276" s="168"/>
      <c r="D276" s="204"/>
      <c r="E276" s="732"/>
      <c r="F276" s="66" t="s">
        <v>902</v>
      </c>
      <c r="G276" s="82" t="s">
        <v>102</v>
      </c>
      <c r="H276" s="955" t="s">
        <v>1373</v>
      </c>
      <c r="I276" s="796"/>
      <c r="J276" s="732"/>
      <c r="K276" s="732"/>
      <c r="L276" s="732"/>
      <c r="M276" s="732"/>
      <c r="N276" s="732"/>
      <c r="O276" s="975"/>
      <c r="P276" s="103" t="s">
        <v>878</v>
      </c>
      <c r="Q276" s="228"/>
      <c r="R276" s="228"/>
      <c r="S276" s="228"/>
      <c r="T276" s="228"/>
      <c r="U276" s="228"/>
      <c r="V276" s="228"/>
      <c r="W276" s="228"/>
      <c r="X276" s="228"/>
      <c r="Y276" s="228"/>
      <c r="Z276" s="228"/>
    </row>
    <row r="277" spans="1:26" ht="21" customHeight="1">
      <c r="A277" s="161"/>
      <c r="B277" s="70"/>
      <c r="C277" s="168"/>
      <c r="D277" s="204"/>
      <c r="E277" s="732"/>
      <c r="F277" s="66" t="s">
        <v>903</v>
      </c>
      <c r="G277" s="82" t="s">
        <v>102</v>
      </c>
      <c r="H277" s="961">
        <v>12</v>
      </c>
      <c r="I277" s="796"/>
      <c r="J277" s="732"/>
      <c r="K277" s="732"/>
      <c r="L277" s="732"/>
      <c r="M277" s="732"/>
      <c r="N277" s="732"/>
      <c r="O277" s="975"/>
      <c r="P277" s="103" t="s">
        <v>878</v>
      </c>
      <c r="Q277" s="228"/>
      <c r="R277" s="228"/>
      <c r="S277" s="228"/>
      <c r="T277" s="228"/>
      <c r="U277" s="228"/>
      <c r="V277" s="228"/>
      <c r="W277" s="228"/>
      <c r="X277" s="228"/>
      <c r="Y277" s="228"/>
      <c r="Z277" s="228"/>
    </row>
    <row r="278" spans="1:26" ht="21" customHeight="1">
      <c r="A278" s="161"/>
      <c r="B278" s="70"/>
      <c r="C278" s="168"/>
      <c r="D278" s="204"/>
      <c r="E278" s="732"/>
      <c r="F278" s="66" t="s">
        <v>904</v>
      </c>
      <c r="G278" s="82" t="s">
        <v>102</v>
      </c>
      <c r="H278" s="961">
        <v>3</v>
      </c>
      <c r="I278" s="796"/>
      <c r="J278" s="732"/>
      <c r="K278" s="732"/>
      <c r="L278" s="732"/>
      <c r="M278" s="732"/>
      <c r="N278" s="732"/>
      <c r="O278" s="975"/>
      <c r="P278" s="103" t="s">
        <v>905</v>
      </c>
      <c r="Q278" s="228"/>
      <c r="R278" s="228"/>
      <c r="S278" s="228"/>
      <c r="T278" s="228"/>
      <c r="U278" s="228"/>
      <c r="V278" s="228"/>
      <c r="W278" s="228"/>
      <c r="X278" s="228"/>
      <c r="Y278" s="228"/>
      <c r="Z278" s="228"/>
    </row>
    <row r="279" spans="1:26" ht="21" customHeight="1">
      <c r="A279" s="161"/>
      <c r="B279" s="70"/>
      <c r="C279" s="168"/>
      <c r="D279" s="204"/>
      <c r="E279" s="732"/>
      <c r="F279" s="66" t="s">
        <v>906</v>
      </c>
      <c r="G279" s="82" t="s">
        <v>102</v>
      </c>
      <c r="H279" s="961">
        <v>2019</v>
      </c>
      <c r="I279" s="796"/>
      <c r="J279" s="732"/>
      <c r="K279" s="732"/>
      <c r="L279" s="732"/>
      <c r="M279" s="732"/>
      <c r="N279" s="732"/>
      <c r="O279" s="975"/>
      <c r="P279" s="103" t="s">
        <v>878</v>
      </c>
      <c r="Q279" s="228"/>
      <c r="R279" s="228"/>
      <c r="S279" s="228"/>
      <c r="T279" s="228"/>
      <c r="U279" s="228"/>
      <c r="V279" s="228"/>
      <c r="W279" s="228"/>
      <c r="X279" s="228"/>
      <c r="Y279" s="228"/>
      <c r="Z279" s="228"/>
    </row>
    <row r="280" spans="1:26" ht="21" customHeight="1">
      <c r="A280" s="161"/>
      <c r="B280" s="70"/>
      <c r="C280" s="168"/>
      <c r="D280" s="204"/>
      <c r="E280" s="732"/>
      <c r="F280" s="66" t="s">
        <v>907</v>
      </c>
      <c r="G280" s="82" t="s">
        <v>102</v>
      </c>
      <c r="H280" s="955" t="s">
        <v>1374</v>
      </c>
      <c r="I280" s="796"/>
      <c r="J280" s="732"/>
      <c r="K280" s="732"/>
      <c r="L280" s="732"/>
      <c r="M280" s="732"/>
      <c r="N280" s="732"/>
      <c r="O280" s="975"/>
      <c r="P280" s="103" t="s">
        <v>878</v>
      </c>
      <c r="Q280" s="228"/>
      <c r="R280" s="228"/>
      <c r="S280" s="228"/>
      <c r="T280" s="228"/>
      <c r="U280" s="228"/>
      <c r="V280" s="228"/>
      <c r="W280" s="228"/>
      <c r="X280" s="228"/>
      <c r="Y280" s="228"/>
      <c r="Z280" s="228"/>
    </row>
    <row r="281" spans="1:26" ht="21" customHeight="1">
      <c r="A281" s="161"/>
      <c r="B281" s="70"/>
      <c r="C281" s="168"/>
      <c r="D281" s="204"/>
      <c r="E281" s="732"/>
      <c r="F281" s="66" t="s">
        <v>908</v>
      </c>
      <c r="G281" s="82" t="s">
        <v>102</v>
      </c>
      <c r="H281" s="955" t="s">
        <v>1376</v>
      </c>
      <c r="I281" s="796"/>
      <c r="J281" s="732"/>
      <c r="K281" s="732"/>
      <c r="L281" s="732"/>
      <c r="M281" s="732"/>
      <c r="N281" s="732"/>
      <c r="O281" s="975"/>
      <c r="P281" s="103" t="s">
        <v>878</v>
      </c>
      <c r="Q281" s="228"/>
      <c r="R281" s="228"/>
      <c r="S281" s="228"/>
      <c r="T281" s="228"/>
      <c r="U281" s="228"/>
      <c r="V281" s="228"/>
      <c r="W281" s="228"/>
      <c r="X281" s="228"/>
      <c r="Y281" s="228"/>
      <c r="Z281" s="228"/>
    </row>
    <row r="282" spans="1:26" ht="21" customHeight="1">
      <c r="A282" s="161"/>
      <c r="B282" s="70"/>
      <c r="C282" s="168"/>
      <c r="D282" s="204"/>
      <c r="E282" s="732"/>
      <c r="F282" s="66" t="s">
        <v>881</v>
      </c>
      <c r="G282" s="82" t="s">
        <v>102</v>
      </c>
      <c r="H282" s="955" t="s">
        <v>1378</v>
      </c>
      <c r="I282" s="796"/>
      <c r="J282" s="732"/>
      <c r="K282" s="732"/>
      <c r="L282" s="732"/>
      <c r="M282" s="732"/>
      <c r="N282" s="732"/>
      <c r="O282" s="975"/>
      <c r="P282" s="103" t="s">
        <v>878</v>
      </c>
      <c r="Q282" s="228"/>
      <c r="R282" s="228"/>
      <c r="S282" s="228"/>
      <c r="T282" s="228"/>
      <c r="U282" s="228"/>
      <c r="V282" s="228"/>
      <c r="W282" s="228"/>
      <c r="X282" s="228"/>
      <c r="Y282" s="228"/>
      <c r="Z282" s="228"/>
    </row>
    <row r="283" spans="1:26" ht="21" customHeight="1">
      <c r="A283" s="161"/>
      <c r="B283" s="70"/>
      <c r="C283" s="168"/>
      <c r="D283" s="204"/>
      <c r="E283" s="732"/>
      <c r="F283" s="66" t="s">
        <v>909</v>
      </c>
      <c r="G283" s="82" t="s">
        <v>102</v>
      </c>
      <c r="H283" s="962" t="s">
        <v>1375</v>
      </c>
      <c r="I283" s="796"/>
      <c r="J283" s="732"/>
      <c r="K283" s="732"/>
      <c r="L283" s="732"/>
      <c r="M283" s="732"/>
      <c r="N283" s="732"/>
      <c r="O283" s="975"/>
      <c r="P283" s="103" t="s">
        <v>910</v>
      </c>
      <c r="Q283" s="228"/>
      <c r="R283" s="228"/>
      <c r="S283" s="228"/>
      <c r="T283" s="228"/>
      <c r="U283" s="228"/>
      <c r="V283" s="228"/>
      <c r="W283" s="228"/>
      <c r="X283" s="228"/>
      <c r="Y283" s="228"/>
      <c r="Z283" s="228"/>
    </row>
    <row r="284" spans="1:26" ht="21" customHeight="1">
      <c r="A284" s="161"/>
      <c r="B284" s="70"/>
      <c r="C284" s="168"/>
      <c r="D284" s="204"/>
      <c r="E284" s="732"/>
      <c r="F284" s="66" t="s">
        <v>911</v>
      </c>
      <c r="G284" s="82" t="s">
        <v>102</v>
      </c>
      <c r="H284" s="649"/>
      <c r="I284" s="643" t="s">
        <v>1379</v>
      </c>
      <c r="J284" s="732"/>
      <c r="K284" s="732"/>
      <c r="L284" s="732"/>
      <c r="M284" s="732"/>
      <c r="N284" s="732"/>
      <c r="O284" s="975"/>
      <c r="P284" s="103" t="s">
        <v>912</v>
      </c>
      <c r="Q284" s="228"/>
      <c r="R284" s="228"/>
      <c r="S284" s="228"/>
      <c r="T284" s="228"/>
      <c r="U284" s="228"/>
      <c r="V284" s="228"/>
      <c r="W284" s="228"/>
      <c r="X284" s="228"/>
      <c r="Y284" s="228"/>
      <c r="Z284" s="228"/>
    </row>
    <row r="285" spans="1:26" ht="21" customHeight="1">
      <c r="A285" s="161"/>
      <c r="B285" s="70"/>
      <c r="C285" s="168"/>
      <c r="D285" s="204"/>
      <c r="E285" s="732"/>
      <c r="F285" s="66" t="s">
        <v>4</v>
      </c>
      <c r="G285" s="82" t="s">
        <v>102</v>
      </c>
      <c r="H285" s="962" t="s">
        <v>1377</v>
      </c>
      <c r="I285" s="796"/>
      <c r="J285" s="732"/>
      <c r="K285" s="732"/>
      <c r="L285" s="732"/>
      <c r="M285" s="732"/>
      <c r="N285" s="732"/>
      <c r="O285" s="975"/>
      <c r="P285" s="103" t="s">
        <v>913</v>
      </c>
      <c r="Q285" s="228"/>
      <c r="R285" s="228"/>
      <c r="S285" s="228"/>
      <c r="T285" s="228"/>
      <c r="U285" s="228"/>
      <c r="V285" s="228"/>
      <c r="W285" s="228"/>
      <c r="X285" s="228"/>
      <c r="Y285" s="228"/>
      <c r="Z285" s="228"/>
    </row>
    <row r="286" spans="1:26" ht="41.15" customHeight="1">
      <c r="A286" s="161"/>
      <c r="B286" s="70"/>
      <c r="C286" s="168"/>
      <c r="D286" s="204"/>
      <c r="E286" s="732"/>
      <c r="F286" s="66" t="s">
        <v>884</v>
      </c>
      <c r="G286" s="82" t="s">
        <v>102</v>
      </c>
      <c r="H286" s="962" t="s">
        <v>1534</v>
      </c>
      <c r="I286" s="796"/>
      <c r="J286" s="732"/>
      <c r="K286" s="732"/>
      <c r="L286" s="732"/>
      <c r="M286" s="732"/>
      <c r="N286" s="732"/>
      <c r="O286" s="975"/>
      <c r="P286" s="103" t="s">
        <v>885</v>
      </c>
      <c r="Q286" s="228"/>
      <c r="R286" s="228"/>
      <c r="S286" s="228"/>
      <c r="T286" s="228"/>
      <c r="U286" s="228"/>
      <c r="V286" s="228"/>
      <c r="W286" s="228"/>
      <c r="X286" s="228"/>
      <c r="Y286" s="228"/>
      <c r="Z286" s="228"/>
    </row>
    <row r="287" spans="1:26" ht="36.75" customHeight="1">
      <c r="A287" s="161"/>
      <c r="B287" s="70"/>
      <c r="C287" s="168"/>
      <c r="D287" s="204"/>
      <c r="E287" s="732"/>
      <c r="F287" s="66" t="s">
        <v>918</v>
      </c>
      <c r="G287" s="82"/>
      <c r="H287" s="962" t="s">
        <v>1415</v>
      </c>
      <c r="I287" s="796"/>
      <c r="J287" s="732"/>
      <c r="K287" s="732"/>
      <c r="L287" s="732"/>
      <c r="M287" s="732"/>
      <c r="N287" s="732"/>
      <c r="O287" s="975"/>
      <c r="P287" s="103" t="s">
        <v>919</v>
      </c>
      <c r="Q287" s="228"/>
      <c r="R287" s="228"/>
      <c r="S287" s="228"/>
      <c r="T287" s="228"/>
      <c r="U287" s="228"/>
      <c r="V287" s="228"/>
      <c r="W287" s="228"/>
      <c r="X287" s="228"/>
      <c r="Y287" s="228"/>
      <c r="Z287" s="228"/>
    </row>
    <row r="288" spans="1:26" ht="21" customHeight="1">
      <c r="A288" s="161"/>
      <c r="B288" s="70"/>
      <c r="C288" s="168"/>
      <c r="D288" s="204"/>
      <c r="E288" s="732"/>
      <c r="F288" s="66" t="s">
        <v>921</v>
      </c>
      <c r="G288" s="82" t="s">
        <v>102</v>
      </c>
      <c r="H288" s="962" t="s">
        <v>1413</v>
      </c>
      <c r="I288" s="796"/>
      <c r="J288" s="732"/>
      <c r="K288" s="732"/>
      <c r="L288" s="732"/>
      <c r="M288" s="732"/>
      <c r="N288" s="732"/>
      <c r="O288" s="975"/>
      <c r="P288" s="103" t="s">
        <v>922</v>
      </c>
      <c r="Q288" s="228"/>
      <c r="R288" s="228"/>
      <c r="S288" s="228"/>
      <c r="T288" s="228"/>
      <c r="U288" s="228"/>
      <c r="V288" s="228"/>
      <c r="W288" s="228"/>
      <c r="X288" s="228"/>
      <c r="Y288" s="228"/>
      <c r="Z288" s="228"/>
    </row>
    <row r="289" spans="1:26" ht="39" customHeight="1">
      <c r="A289" s="161"/>
      <c r="B289" s="70"/>
      <c r="C289" s="168"/>
      <c r="D289" s="204"/>
      <c r="E289" s="732"/>
      <c r="F289" s="66" t="s">
        <v>923</v>
      </c>
      <c r="G289" s="82" t="s">
        <v>102</v>
      </c>
      <c r="H289" s="961"/>
      <c r="I289" s="796"/>
      <c r="J289" s="732"/>
      <c r="K289" s="732"/>
      <c r="L289" s="732"/>
      <c r="M289" s="732"/>
      <c r="N289" s="732"/>
      <c r="O289" s="975"/>
      <c r="P289" s="103" t="s">
        <v>924</v>
      </c>
      <c r="Q289" s="228"/>
      <c r="R289" s="228"/>
      <c r="S289" s="228"/>
      <c r="T289" s="228"/>
      <c r="U289" s="228"/>
      <c r="V289" s="228"/>
      <c r="W289" s="228"/>
      <c r="X289" s="228"/>
      <c r="Y289" s="228"/>
      <c r="Z289" s="228"/>
    </row>
    <row r="290" spans="1:26" ht="34" customHeight="1">
      <c r="A290" s="161"/>
      <c r="B290" s="70"/>
      <c r="C290" s="168"/>
      <c r="D290" s="204"/>
      <c r="E290" s="732"/>
      <c r="F290" s="66" t="s">
        <v>925</v>
      </c>
      <c r="G290" s="82" t="s">
        <v>102</v>
      </c>
      <c r="H290" s="961"/>
      <c r="I290" s="796"/>
      <c r="J290" s="732"/>
      <c r="K290" s="732"/>
      <c r="L290" s="732"/>
      <c r="M290" s="732"/>
      <c r="N290" s="732"/>
      <c r="O290" s="975"/>
      <c r="P290" s="103" t="s">
        <v>927</v>
      </c>
      <c r="Q290" s="228"/>
      <c r="R290" s="228"/>
      <c r="S290" s="228"/>
      <c r="T290" s="228"/>
      <c r="U290" s="228"/>
      <c r="V290" s="228"/>
      <c r="W290" s="228"/>
      <c r="X290" s="228"/>
      <c r="Y290" s="228"/>
      <c r="Z290" s="228"/>
    </row>
    <row r="291" spans="1:26" ht="47.15" customHeight="1">
      <c r="A291" s="161"/>
      <c r="B291" s="70"/>
      <c r="C291" s="168"/>
      <c r="D291" s="204"/>
      <c r="E291" s="733"/>
      <c r="F291" s="66" t="s">
        <v>928</v>
      </c>
      <c r="G291" s="82" t="s">
        <v>102</v>
      </c>
      <c r="H291" s="961"/>
      <c r="I291" s="796"/>
      <c r="J291" s="733"/>
      <c r="K291" s="733"/>
      <c r="L291" s="733"/>
      <c r="M291" s="733"/>
      <c r="N291" s="733"/>
      <c r="O291" s="976"/>
      <c r="P291" s="103" t="s">
        <v>929</v>
      </c>
      <c r="Q291" s="228"/>
      <c r="R291" s="228"/>
      <c r="S291" s="228"/>
      <c r="T291" s="228"/>
      <c r="U291" s="228"/>
      <c r="V291" s="228"/>
      <c r="W291" s="228"/>
      <c r="X291" s="228"/>
      <c r="Y291" s="228"/>
      <c r="Z291" s="228"/>
    </row>
    <row r="292" spans="1:26" ht="21" customHeight="1">
      <c r="A292" s="200"/>
      <c r="B292" s="201"/>
      <c r="C292" s="231"/>
      <c r="D292" s="232"/>
      <c r="E292" s="203" t="s">
        <v>237</v>
      </c>
      <c r="F292" s="981" t="s">
        <v>933</v>
      </c>
      <c r="G292" s="785"/>
      <c r="H292" s="785"/>
      <c r="I292" s="796"/>
      <c r="J292" s="223"/>
      <c r="K292" s="227"/>
      <c r="L292" s="225"/>
      <c r="M292" s="226"/>
      <c r="N292" s="203">
        <f>SUM(N293:N324)</f>
        <v>0</v>
      </c>
      <c r="O292" s="203"/>
      <c r="P292" s="190" t="s">
        <v>934</v>
      </c>
      <c r="Q292" s="230"/>
      <c r="R292" s="230"/>
      <c r="S292" s="230"/>
      <c r="T292" s="230"/>
      <c r="U292" s="230"/>
      <c r="V292" s="230"/>
      <c r="W292" s="230"/>
      <c r="X292" s="230"/>
      <c r="Y292" s="230"/>
      <c r="Z292" s="230"/>
    </row>
    <row r="293" spans="1:26" ht="21" hidden="1" customHeight="1">
      <c r="A293" s="161"/>
      <c r="B293" s="70"/>
      <c r="C293" s="168"/>
      <c r="D293" s="204"/>
      <c r="E293" s="969" t="s">
        <v>223</v>
      </c>
      <c r="F293" s="66" t="s">
        <v>900</v>
      </c>
      <c r="G293" s="82" t="s">
        <v>102</v>
      </c>
      <c r="H293" s="961"/>
      <c r="I293" s="796"/>
      <c r="J293" s="820"/>
      <c r="K293" s="820" t="s">
        <v>901</v>
      </c>
      <c r="L293" s="820">
        <v>1</v>
      </c>
      <c r="M293" s="957"/>
      <c r="N293" s="820">
        <f>L293*M293</f>
        <v>0</v>
      </c>
      <c r="O293" s="820"/>
      <c r="P293" s="103" t="s">
        <v>878</v>
      </c>
      <c r="Q293" s="228"/>
      <c r="R293" s="228"/>
      <c r="S293" s="228"/>
      <c r="T293" s="228"/>
      <c r="U293" s="228"/>
      <c r="V293" s="228"/>
      <c r="W293" s="228"/>
      <c r="X293" s="228"/>
      <c r="Y293" s="228"/>
      <c r="Z293" s="228"/>
    </row>
    <row r="294" spans="1:26" ht="21" hidden="1" customHeight="1">
      <c r="A294" s="161"/>
      <c r="B294" s="70"/>
      <c r="C294" s="168"/>
      <c r="D294" s="204"/>
      <c r="E294" s="732"/>
      <c r="F294" s="66" t="s">
        <v>891</v>
      </c>
      <c r="G294" s="82" t="s">
        <v>102</v>
      </c>
      <c r="H294" s="961"/>
      <c r="I294" s="796"/>
      <c r="J294" s="732"/>
      <c r="K294" s="732"/>
      <c r="L294" s="732"/>
      <c r="M294" s="732"/>
      <c r="N294" s="732"/>
      <c r="O294" s="732"/>
      <c r="P294" s="103" t="s">
        <v>878</v>
      </c>
      <c r="Q294" s="228"/>
      <c r="R294" s="228"/>
      <c r="S294" s="228"/>
      <c r="T294" s="228"/>
      <c r="U294" s="228"/>
      <c r="V294" s="228"/>
      <c r="W294" s="228"/>
      <c r="X294" s="228"/>
      <c r="Y294" s="228"/>
      <c r="Z294" s="228"/>
    </row>
    <row r="295" spans="1:26" ht="21" hidden="1" customHeight="1">
      <c r="A295" s="161"/>
      <c r="B295" s="70"/>
      <c r="C295" s="168"/>
      <c r="D295" s="204"/>
      <c r="E295" s="732"/>
      <c r="F295" s="66" t="s">
        <v>902</v>
      </c>
      <c r="G295" s="82" t="s">
        <v>102</v>
      </c>
      <c r="H295" s="961"/>
      <c r="I295" s="796"/>
      <c r="J295" s="732"/>
      <c r="K295" s="732"/>
      <c r="L295" s="732"/>
      <c r="M295" s="732"/>
      <c r="N295" s="732"/>
      <c r="O295" s="732"/>
      <c r="P295" s="103" t="s">
        <v>878</v>
      </c>
      <c r="Q295" s="228"/>
      <c r="R295" s="228"/>
      <c r="S295" s="228"/>
      <c r="T295" s="228"/>
      <c r="U295" s="228"/>
      <c r="V295" s="228"/>
      <c r="W295" s="228"/>
      <c r="X295" s="228"/>
      <c r="Y295" s="228"/>
      <c r="Z295" s="228"/>
    </row>
    <row r="296" spans="1:26" ht="21" hidden="1" customHeight="1">
      <c r="A296" s="161"/>
      <c r="B296" s="70"/>
      <c r="C296" s="168"/>
      <c r="D296" s="204"/>
      <c r="E296" s="732"/>
      <c r="F296" s="66" t="s">
        <v>903</v>
      </c>
      <c r="G296" s="82" t="s">
        <v>102</v>
      </c>
      <c r="H296" s="961"/>
      <c r="I296" s="796"/>
      <c r="J296" s="732"/>
      <c r="K296" s="732"/>
      <c r="L296" s="732"/>
      <c r="M296" s="732"/>
      <c r="N296" s="732"/>
      <c r="O296" s="732"/>
      <c r="P296" s="103" t="s">
        <v>878</v>
      </c>
      <c r="Q296" s="228"/>
      <c r="R296" s="228"/>
      <c r="S296" s="228"/>
      <c r="T296" s="228"/>
      <c r="U296" s="228"/>
      <c r="V296" s="228"/>
      <c r="W296" s="228"/>
      <c r="X296" s="228"/>
      <c r="Y296" s="228"/>
      <c r="Z296" s="228"/>
    </row>
    <row r="297" spans="1:26" ht="21" hidden="1" customHeight="1">
      <c r="A297" s="161"/>
      <c r="B297" s="70"/>
      <c r="C297" s="168"/>
      <c r="D297" s="204"/>
      <c r="E297" s="732"/>
      <c r="F297" s="66" t="s">
        <v>904</v>
      </c>
      <c r="G297" s="82" t="s">
        <v>102</v>
      </c>
      <c r="H297" s="961"/>
      <c r="I297" s="796"/>
      <c r="J297" s="732"/>
      <c r="K297" s="732"/>
      <c r="L297" s="732"/>
      <c r="M297" s="732"/>
      <c r="N297" s="732"/>
      <c r="O297" s="732"/>
      <c r="P297" s="103" t="s">
        <v>905</v>
      </c>
      <c r="Q297" s="228"/>
      <c r="R297" s="228"/>
      <c r="S297" s="228"/>
      <c r="T297" s="228"/>
      <c r="U297" s="228"/>
      <c r="V297" s="228"/>
      <c r="W297" s="228"/>
      <c r="X297" s="228"/>
      <c r="Y297" s="228"/>
      <c r="Z297" s="228"/>
    </row>
    <row r="298" spans="1:26" ht="21" hidden="1" customHeight="1">
      <c r="A298" s="161"/>
      <c r="B298" s="70"/>
      <c r="C298" s="168"/>
      <c r="D298" s="204"/>
      <c r="E298" s="732"/>
      <c r="F298" s="66" t="s">
        <v>906</v>
      </c>
      <c r="G298" s="82" t="s">
        <v>102</v>
      </c>
      <c r="H298" s="961"/>
      <c r="I298" s="796"/>
      <c r="J298" s="732"/>
      <c r="K298" s="732"/>
      <c r="L298" s="732"/>
      <c r="M298" s="732"/>
      <c r="N298" s="732"/>
      <c r="O298" s="732"/>
      <c r="P298" s="103" t="s">
        <v>878</v>
      </c>
      <c r="Q298" s="228"/>
      <c r="R298" s="228"/>
      <c r="S298" s="228"/>
      <c r="T298" s="228"/>
      <c r="U298" s="228"/>
      <c r="V298" s="228"/>
      <c r="W298" s="228"/>
      <c r="X298" s="228"/>
      <c r="Y298" s="228"/>
      <c r="Z298" s="228"/>
    </row>
    <row r="299" spans="1:26" ht="21" hidden="1" customHeight="1">
      <c r="A299" s="161"/>
      <c r="B299" s="70"/>
      <c r="C299" s="168"/>
      <c r="D299" s="204"/>
      <c r="E299" s="732"/>
      <c r="F299" s="66" t="s">
        <v>907</v>
      </c>
      <c r="G299" s="82" t="s">
        <v>102</v>
      </c>
      <c r="H299" s="961"/>
      <c r="I299" s="796"/>
      <c r="J299" s="732"/>
      <c r="K299" s="732"/>
      <c r="L299" s="732"/>
      <c r="M299" s="732"/>
      <c r="N299" s="732"/>
      <c r="O299" s="732"/>
      <c r="P299" s="103" t="s">
        <v>878</v>
      </c>
      <c r="Q299" s="228"/>
      <c r="R299" s="228"/>
      <c r="S299" s="228"/>
      <c r="T299" s="228"/>
      <c r="U299" s="228"/>
      <c r="V299" s="228"/>
      <c r="W299" s="228"/>
      <c r="X299" s="228"/>
      <c r="Y299" s="228"/>
      <c r="Z299" s="228"/>
    </row>
    <row r="300" spans="1:26" ht="21" hidden="1" customHeight="1">
      <c r="A300" s="161"/>
      <c r="B300" s="70"/>
      <c r="C300" s="168"/>
      <c r="D300" s="204"/>
      <c r="E300" s="732"/>
      <c r="F300" s="66" t="s">
        <v>908</v>
      </c>
      <c r="G300" s="82" t="s">
        <v>102</v>
      </c>
      <c r="H300" s="961"/>
      <c r="I300" s="796"/>
      <c r="J300" s="732"/>
      <c r="K300" s="732"/>
      <c r="L300" s="732"/>
      <c r="M300" s="732"/>
      <c r="N300" s="732"/>
      <c r="O300" s="732"/>
      <c r="P300" s="103" t="s">
        <v>878</v>
      </c>
      <c r="Q300" s="228"/>
      <c r="R300" s="228"/>
      <c r="S300" s="228"/>
      <c r="T300" s="228"/>
      <c r="U300" s="228"/>
      <c r="V300" s="228"/>
      <c r="W300" s="228"/>
      <c r="X300" s="228"/>
      <c r="Y300" s="228"/>
      <c r="Z300" s="228"/>
    </row>
    <row r="301" spans="1:26" ht="21" hidden="1" customHeight="1">
      <c r="A301" s="161"/>
      <c r="B301" s="70"/>
      <c r="C301" s="168"/>
      <c r="D301" s="204"/>
      <c r="E301" s="732"/>
      <c r="F301" s="66" t="s">
        <v>881</v>
      </c>
      <c r="G301" s="82" t="s">
        <v>102</v>
      </c>
      <c r="H301" s="961"/>
      <c r="I301" s="796"/>
      <c r="J301" s="732"/>
      <c r="K301" s="732"/>
      <c r="L301" s="732"/>
      <c r="M301" s="732"/>
      <c r="N301" s="732"/>
      <c r="O301" s="732"/>
      <c r="P301" s="103" t="s">
        <v>878</v>
      </c>
      <c r="Q301" s="228"/>
      <c r="R301" s="228"/>
      <c r="S301" s="228"/>
      <c r="T301" s="228"/>
      <c r="U301" s="228"/>
      <c r="V301" s="228"/>
      <c r="W301" s="228"/>
      <c r="X301" s="228"/>
      <c r="Y301" s="228"/>
      <c r="Z301" s="228"/>
    </row>
    <row r="302" spans="1:26" ht="21" hidden="1" customHeight="1">
      <c r="A302" s="161"/>
      <c r="B302" s="70"/>
      <c r="C302" s="168"/>
      <c r="D302" s="204"/>
      <c r="E302" s="732"/>
      <c r="F302" s="66" t="s">
        <v>909</v>
      </c>
      <c r="G302" s="82" t="s">
        <v>102</v>
      </c>
      <c r="H302" s="961"/>
      <c r="I302" s="796"/>
      <c r="J302" s="732"/>
      <c r="K302" s="732"/>
      <c r="L302" s="732"/>
      <c r="M302" s="732"/>
      <c r="N302" s="732"/>
      <c r="O302" s="732"/>
      <c r="P302" s="103" t="s">
        <v>910</v>
      </c>
      <c r="Q302" s="228"/>
      <c r="R302" s="228"/>
      <c r="S302" s="228"/>
      <c r="T302" s="228"/>
      <c r="U302" s="228"/>
      <c r="V302" s="228"/>
      <c r="W302" s="228"/>
      <c r="X302" s="228"/>
      <c r="Y302" s="228"/>
      <c r="Z302" s="228"/>
    </row>
    <row r="303" spans="1:26" ht="21" hidden="1" customHeight="1">
      <c r="A303" s="161"/>
      <c r="B303" s="70"/>
      <c r="C303" s="168"/>
      <c r="D303" s="204"/>
      <c r="E303" s="732"/>
      <c r="F303" s="66" t="s">
        <v>911</v>
      </c>
      <c r="G303" s="82" t="s">
        <v>102</v>
      </c>
      <c r="H303" s="961"/>
      <c r="I303" s="796"/>
      <c r="J303" s="732"/>
      <c r="K303" s="732"/>
      <c r="L303" s="732"/>
      <c r="M303" s="732"/>
      <c r="N303" s="732"/>
      <c r="O303" s="732"/>
      <c r="P303" s="103" t="s">
        <v>912</v>
      </c>
      <c r="Q303" s="228"/>
      <c r="R303" s="228"/>
      <c r="S303" s="228"/>
      <c r="T303" s="228"/>
      <c r="U303" s="228"/>
      <c r="V303" s="228"/>
      <c r="W303" s="228"/>
      <c r="X303" s="228"/>
      <c r="Y303" s="228"/>
      <c r="Z303" s="228"/>
    </row>
    <row r="304" spans="1:26" ht="21" hidden="1" customHeight="1">
      <c r="A304" s="161"/>
      <c r="B304" s="70"/>
      <c r="C304" s="168"/>
      <c r="D304" s="204"/>
      <c r="E304" s="732"/>
      <c r="F304" s="66" t="s">
        <v>4</v>
      </c>
      <c r="G304" s="82" t="s">
        <v>102</v>
      </c>
      <c r="H304" s="961"/>
      <c r="I304" s="796"/>
      <c r="J304" s="732"/>
      <c r="K304" s="732"/>
      <c r="L304" s="732"/>
      <c r="M304" s="732"/>
      <c r="N304" s="732"/>
      <c r="O304" s="732"/>
      <c r="P304" s="103" t="s">
        <v>913</v>
      </c>
      <c r="Q304" s="228"/>
      <c r="R304" s="228"/>
      <c r="S304" s="228"/>
      <c r="T304" s="228"/>
      <c r="U304" s="228"/>
      <c r="V304" s="228"/>
      <c r="W304" s="228"/>
      <c r="X304" s="228"/>
      <c r="Y304" s="228"/>
      <c r="Z304" s="228"/>
    </row>
    <row r="305" spans="1:26" ht="21" hidden="1" customHeight="1">
      <c r="A305" s="161"/>
      <c r="B305" s="70"/>
      <c r="C305" s="168"/>
      <c r="D305" s="204"/>
      <c r="E305" s="732"/>
      <c r="F305" s="66" t="s">
        <v>884</v>
      </c>
      <c r="G305" s="82" t="s">
        <v>102</v>
      </c>
      <c r="H305" s="961"/>
      <c r="I305" s="796"/>
      <c r="J305" s="732"/>
      <c r="K305" s="732"/>
      <c r="L305" s="732"/>
      <c r="M305" s="732"/>
      <c r="N305" s="732"/>
      <c r="O305" s="732"/>
      <c r="P305" s="103" t="s">
        <v>885</v>
      </c>
      <c r="Q305" s="228"/>
      <c r="R305" s="228"/>
      <c r="S305" s="228"/>
      <c r="T305" s="228"/>
      <c r="U305" s="228"/>
      <c r="V305" s="228"/>
      <c r="W305" s="228"/>
      <c r="X305" s="228"/>
      <c r="Y305" s="228"/>
      <c r="Z305" s="228"/>
    </row>
    <row r="306" spans="1:26" ht="21" hidden="1" customHeight="1">
      <c r="A306" s="161"/>
      <c r="B306" s="70"/>
      <c r="C306" s="168"/>
      <c r="D306" s="204"/>
      <c r="E306" s="732"/>
      <c r="F306" s="66" t="s">
        <v>921</v>
      </c>
      <c r="G306" s="82" t="s">
        <v>102</v>
      </c>
      <c r="H306" s="961"/>
      <c r="I306" s="796"/>
      <c r="J306" s="732"/>
      <c r="K306" s="732"/>
      <c r="L306" s="732"/>
      <c r="M306" s="732"/>
      <c r="N306" s="732"/>
      <c r="O306" s="732"/>
      <c r="P306" s="103" t="s">
        <v>935</v>
      </c>
      <c r="Q306" s="228"/>
      <c r="R306" s="228"/>
      <c r="S306" s="228"/>
      <c r="T306" s="228"/>
      <c r="U306" s="228"/>
      <c r="V306" s="228"/>
      <c r="W306" s="228"/>
      <c r="X306" s="228"/>
      <c r="Y306" s="228"/>
      <c r="Z306" s="228"/>
    </row>
    <row r="307" spans="1:26" ht="15.75" hidden="1" customHeight="1">
      <c r="A307" s="161"/>
      <c r="B307" s="70"/>
      <c r="C307" s="168"/>
      <c r="D307" s="204"/>
      <c r="E307" s="732"/>
      <c r="F307" s="66" t="s">
        <v>925</v>
      </c>
      <c r="G307" s="82" t="s">
        <v>102</v>
      </c>
      <c r="H307" s="961"/>
      <c r="I307" s="796"/>
      <c r="J307" s="732"/>
      <c r="K307" s="732"/>
      <c r="L307" s="732"/>
      <c r="M307" s="732"/>
      <c r="N307" s="732"/>
      <c r="O307" s="732"/>
      <c r="P307" s="103" t="s">
        <v>927</v>
      </c>
      <c r="Q307" s="228"/>
      <c r="R307" s="228"/>
      <c r="S307" s="228"/>
      <c r="T307" s="228"/>
      <c r="U307" s="228"/>
      <c r="V307" s="228"/>
      <c r="W307" s="228"/>
      <c r="X307" s="228"/>
      <c r="Y307" s="228"/>
      <c r="Z307" s="228"/>
    </row>
    <row r="308" spans="1:26" ht="15.75" hidden="1" customHeight="1">
      <c r="A308" s="161"/>
      <c r="B308" s="70"/>
      <c r="C308" s="168"/>
      <c r="D308" s="204"/>
      <c r="E308" s="733"/>
      <c r="F308" s="66" t="s">
        <v>928</v>
      </c>
      <c r="G308" s="82" t="s">
        <v>102</v>
      </c>
      <c r="H308" s="961"/>
      <c r="I308" s="796"/>
      <c r="J308" s="733"/>
      <c r="K308" s="733"/>
      <c r="L308" s="733"/>
      <c r="M308" s="733"/>
      <c r="N308" s="733"/>
      <c r="O308" s="733"/>
      <c r="P308" s="103" t="s">
        <v>929</v>
      </c>
      <c r="Q308" s="228"/>
      <c r="R308" s="228"/>
      <c r="S308" s="228"/>
      <c r="T308" s="228"/>
      <c r="U308" s="228"/>
      <c r="V308" s="228"/>
      <c r="W308" s="228"/>
      <c r="X308" s="228"/>
      <c r="Y308" s="228"/>
      <c r="Z308" s="228"/>
    </row>
    <row r="309" spans="1:26" ht="21" hidden="1" customHeight="1">
      <c r="A309" s="161"/>
      <c r="B309" s="70"/>
      <c r="C309" s="168"/>
      <c r="D309" s="204"/>
      <c r="E309" s="969" t="s">
        <v>229</v>
      </c>
      <c r="F309" s="66" t="s">
        <v>900</v>
      </c>
      <c r="G309" s="82" t="s">
        <v>102</v>
      </c>
      <c r="H309" s="961"/>
      <c r="I309" s="796"/>
      <c r="J309" s="820"/>
      <c r="K309" s="820" t="s">
        <v>901</v>
      </c>
      <c r="L309" s="820">
        <v>1</v>
      </c>
      <c r="M309" s="957"/>
      <c r="N309" s="820">
        <f>L309*M309</f>
        <v>0</v>
      </c>
      <c r="O309" s="820"/>
      <c r="P309" s="103" t="s">
        <v>878</v>
      </c>
      <c r="Q309" s="228"/>
      <c r="R309" s="228"/>
      <c r="S309" s="228"/>
      <c r="T309" s="228"/>
      <c r="U309" s="228"/>
      <c r="V309" s="228"/>
      <c r="W309" s="228"/>
      <c r="X309" s="228"/>
      <c r="Y309" s="228"/>
      <c r="Z309" s="228"/>
    </row>
    <row r="310" spans="1:26" ht="21" hidden="1" customHeight="1">
      <c r="A310" s="161"/>
      <c r="B310" s="70"/>
      <c r="C310" s="168"/>
      <c r="D310" s="204"/>
      <c r="E310" s="732"/>
      <c r="F310" s="66" t="s">
        <v>891</v>
      </c>
      <c r="G310" s="82" t="s">
        <v>102</v>
      </c>
      <c r="H310" s="961"/>
      <c r="I310" s="796"/>
      <c r="J310" s="732"/>
      <c r="K310" s="732"/>
      <c r="L310" s="732"/>
      <c r="M310" s="732"/>
      <c r="N310" s="732"/>
      <c r="O310" s="732"/>
      <c r="P310" s="103" t="s">
        <v>878</v>
      </c>
      <c r="Q310" s="228"/>
      <c r="R310" s="228"/>
      <c r="S310" s="228"/>
      <c r="T310" s="228"/>
      <c r="U310" s="228"/>
      <c r="V310" s="228"/>
      <c r="W310" s="228"/>
      <c r="X310" s="228"/>
      <c r="Y310" s="228"/>
      <c r="Z310" s="228"/>
    </row>
    <row r="311" spans="1:26" ht="21" hidden="1" customHeight="1">
      <c r="A311" s="161"/>
      <c r="B311" s="70"/>
      <c r="C311" s="168"/>
      <c r="D311" s="204"/>
      <c r="E311" s="732"/>
      <c r="F311" s="66" t="s">
        <v>902</v>
      </c>
      <c r="G311" s="82" t="s">
        <v>102</v>
      </c>
      <c r="H311" s="961"/>
      <c r="I311" s="796"/>
      <c r="J311" s="732"/>
      <c r="K311" s="732"/>
      <c r="L311" s="732"/>
      <c r="M311" s="732"/>
      <c r="N311" s="732"/>
      <c r="O311" s="732"/>
      <c r="P311" s="103" t="s">
        <v>878</v>
      </c>
      <c r="Q311" s="228"/>
      <c r="R311" s="228"/>
      <c r="S311" s="228"/>
      <c r="T311" s="228"/>
      <c r="U311" s="228"/>
      <c r="V311" s="228"/>
      <c r="W311" s="228"/>
      <c r="X311" s="228"/>
      <c r="Y311" s="228"/>
      <c r="Z311" s="228"/>
    </row>
    <row r="312" spans="1:26" ht="21" hidden="1" customHeight="1">
      <c r="A312" s="161"/>
      <c r="B312" s="70"/>
      <c r="C312" s="168"/>
      <c r="D312" s="204"/>
      <c r="E312" s="732"/>
      <c r="F312" s="66" t="s">
        <v>903</v>
      </c>
      <c r="G312" s="82" t="s">
        <v>102</v>
      </c>
      <c r="H312" s="961"/>
      <c r="I312" s="796"/>
      <c r="J312" s="732"/>
      <c r="K312" s="732"/>
      <c r="L312" s="732"/>
      <c r="M312" s="732"/>
      <c r="N312" s="732"/>
      <c r="O312" s="732"/>
      <c r="P312" s="103" t="s">
        <v>878</v>
      </c>
      <c r="Q312" s="228"/>
      <c r="R312" s="228"/>
      <c r="S312" s="228"/>
      <c r="T312" s="228"/>
      <c r="U312" s="228"/>
      <c r="V312" s="228"/>
      <c r="W312" s="228"/>
      <c r="X312" s="228"/>
      <c r="Y312" s="228"/>
      <c r="Z312" s="228"/>
    </row>
    <row r="313" spans="1:26" ht="21" hidden="1" customHeight="1">
      <c r="A313" s="161"/>
      <c r="B313" s="70"/>
      <c r="C313" s="168"/>
      <c r="D313" s="204"/>
      <c r="E313" s="732"/>
      <c r="F313" s="66" t="s">
        <v>904</v>
      </c>
      <c r="G313" s="82" t="s">
        <v>102</v>
      </c>
      <c r="H313" s="961"/>
      <c r="I313" s="796"/>
      <c r="J313" s="732"/>
      <c r="K313" s="732"/>
      <c r="L313" s="732"/>
      <c r="M313" s="732"/>
      <c r="N313" s="732"/>
      <c r="O313" s="732"/>
      <c r="P313" s="103" t="s">
        <v>905</v>
      </c>
      <c r="Q313" s="228"/>
      <c r="R313" s="228"/>
      <c r="S313" s="228"/>
      <c r="T313" s="228"/>
      <c r="U313" s="228"/>
      <c r="V313" s="228"/>
      <c r="W313" s="228"/>
      <c r="X313" s="228"/>
      <c r="Y313" s="228"/>
      <c r="Z313" s="228"/>
    </row>
    <row r="314" spans="1:26" ht="21" hidden="1" customHeight="1">
      <c r="A314" s="161"/>
      <c r="B314" s="70"/>
      <c r="C314" s="168"/>
      <c r="D314" s="204"/>
      <c r="E314" s="732"/>
      <c r="F314" s="66" t="s">
        <v>906</v>
      </c>
      <c r="G314" s="82" t="s">
        <v>102</v>
      </c>
      <c r="H314" s="961"/>
      <c r="I314" s="796"/>
      <c r="J314" s="732"/>
      <c r="K314" s="732"/>
      <c r="L314" s="732"/>
      <c r="M314" s="732"/>
      <c r="N314" s="732"/>
      <c r="O314" s="732"/>
      <c r="P314" s="103" t="s">
        <v>878</v>
      </c>
      <c r="Q314" s="228"/>
      <c r="R314" s="228"/>
      <c r="S314" s="228"/>
      <c r="T314" s="228"/>
      <c r="U314" s="228"/>
      <c r="V314" s="228"/>
      <c r="W314" s="228"/>
      <c r="X314" s="228"/>
      <c r="Y314" s="228"/>
      <c r="Z314" s="228"/>
    </row>
    <row r="315" spans="1:26" ht="21" hidden="1" customHeight="1">
      <c r="A315" s="161"/>
      <c r="B315" s="70"/>
      <c r="C315" s="168"/>
      <c r="D315" s="204"/>
      <c r="E315" s="732"/>
      <c r="F315" s="66" t="s">
        <v>907</v>
      </c>
      <c r="G315" s="82" t="s">
        <v>102</v>
      </c>
      <c r="H315" s="961"/>
      <c r="I315" s="796"/>
      <c r="J315" s="732"/>
      <c r="K315" s="732"/>
      <c r="L315" s="732"/>
      <c r="M315" s="732"/>
      <c r="N315" s="732"/>
      <c r="O315" s="732"/>
      <c r="P315" s="103" t="s">
        <v>878</v>
      </c>
      <c r="Q315" s="228"/>
      <c r="R315" s="228"/>
      <c r="S315" s="228"/>
      <c r="T315" s="228"/>
      <c r="U315" s="228"/>
      <c r="V315" s="228"/>
      <c r="W315" s="228"/>
      <c r="X315" s="228"/>
      <c r="Y315" s="228"/>
      <c r="Z315" s="228"/>
    </row>
    <row r="316" spans="1:26" ht="21" hidden="1" customHeight="1">
      <c r="A316" s="161"/>
      <c r="B316" s="70"/>
      <c r="C316" s="168"/>
      <c r="D316" s="204"/>
      <c r="E316" s="732"/>
      <c r="F316" s="66" t="s">
        <v>908</v>
      </c>
      <c r="G316" s="82" t="s">
        <v>102</v>
      </c>
      <c r="H316" s="961"/>
      <c r="I316" s="796"/>
      <c r="J316" s="732"/>
      <c r="K316" s="732"/>
      <c r="L316" s="732"/>
      <c r="M316" s="732"/>
      <c r="N316" s="732"/>
      <c r="O316" s="732"/>
      <c r="P316" s="103" t="s">
        <v>878</v>
      </c>
      <c r="Q316" s="228"/>
      <c r="R316" s="228"/>
      <c r="S316" s="228"/>
      <c r="T316" s="228"/>
      <c r="U316" s="228"/>
      <c r="V316" s="228"/>
      <c r="W316" s="228"/>
      <c r="X316" s="228"/>
      <c r="Y316" s="228"/>
      <c r="Z316" s="228"/>
    </row>
    <row r="317" spans="1:26" ht="21" hidden="1" customHeight="1">
      <c r="A317" s="161"/>
      <c r="B317" s="70"/>
      <c r="C317" s="168"/>
      <c r="D317" s="204"/>
      <c r="E317" s="732"/>
      <c r="F317" s="66" t="s">
        <v>881</v>
      </c>
      <c r="G317" s="82" t="s">
        <v>102</v>
      </c>
      <c r="H317" s="961"/>
      <c r="I317" s="796"/>
      <c r="J317" s="732"/>
      <c r="K317" s="732"/>
      <c r="L317" s="732"/>
      <c r="M317" s="732"/>
      <c r="N317" s="732"/>
      <c r="O317" s="732"/>
      <c r="P317" s="103" t="s">
        <v>878</v>
      </c>
      <c r="Q317" s="228"/>
      <c r="R317" s="228"/>
      <c r="S317" s="228"/>
      <c r="T317" s="228"/>
      <c r="U317" s="228"/>
      <c r="V317" s="228"/>
      <c r="W317" s="228"/>
      <c r="X317" s="228"/>
      <c r="Y317" s="228"/>
      <c r="Z317" s="228"/>
    </row>
    <row r="318" spans="1:26" ht="21" hidden="1" customHeight="1">
      <c r="A318" s="161"/>
      <c r="B318" s="70"/>
      <c r="C318" s="168"/>
      <c r="D318" s="204"/>
      <c r="E318" s="732"/>
      <c r="F318" s="66" t="s">
        <v>909</v>
      </c>
      <c r="G318" s="82" t="s">
        <v>102</v>
      </c>
      <c r="H318" s="961"/>
      <c r="I318" s="796"/>
      <c r="J318" s="732"/>
      <c r="K318" s="732"/>
      <c r="L318" s="732"/>
      <c r="M318" s="732"/>
      <c r="N318" s="732"/>
      <c r="O318" s="732"/>
      <c r="P318" s="103" t="s">
        <v>910</v>
      </c>
      <c r="Q318" s="228"/>
      <c r="R318" s="228"/>
      <c r="S318" s="228"/>
      <c r="T318" s="228"/>
      <c r="U318" s="228"/>
      <c r="V318" s="228"/>
      <c r="W318" s="228"/>
      <c r="X318" s="228"/>
      <c r="Y318" s="228"/>
      <c r="Z318" s="228"/>
    </row>
    <row r="319" spans="1:26" ht="21" hidden="1" customHeight="1">
      <c r="A319" s="161"/>
      <c r="B319" s="70"/>
      <c r="C319" s="168"/>
      <c r="D319" s="204"/>
      <c r="E319" s="732"/>
      <c r="F319" s="66" t="s">
        <v>911</v>
      </c>
      <c r="G319" s="82" t="s">
        <v>102</v>
      </c>
      <c r="H319" s="961"/>
      <c r="I319" s="796"/>
      <c r="J319" s="732"/>
      <c r="K319" s="732"/>
      <c r="L319" s="732"/>
      <c r="M319" s="732"/>
      <c r="N319" s="732"/>
      <c r="O319" s="732"/>
      <c r="P319" s="103" t="s">
        <v>912</v>
      </c>
      <c r="Q319" s="228"/>
      <c r="R319" s="228"/>
      <c r="S319" s="228"/>
      <c r="T319" s="228"/>
      <c r="U319" s="228"/>
      <c r="V319" s="228"/>
      <c r="W319" s="228"/>
      <c r="X319" s="228"/>
      <c r="Y319" s="228"/>
      <c r="Z319" s="228"/>
    </row>
    <row r="320" spans="1:26" ht="21" hidden="1" customHeight="1">
      <c r="A320" s="161"/>
      <c r="B320" s="70"/>
      <c r="C320" s="168"/>
      <c r="D320" s="204"/>
      <c r="E320" s="732"/>
      <c r="F320" s="66" t="s">
        <v>4</v>
      </c>
      <c r="G320" s="82" t="s">
        <v>102</v>
      </c>
      <c r="H320" s="961"/>
      <c r="I320" s="796"/>
      <c r="J320" s="732"/>
      <c r="K320" s="732"/>
      <c r="L320" s="732"/>
      <c r="M320" s="732"/>
      <c r="N320" s="732"/>
      <c r="O320" s="732"/>
      <c r="P320" s="103" t="s">
        <v>913</v>
      </c>
      <c r="Q320" s="228"/>
      <c r="R320" s="228"/>
      <c r="S320" s="228"/>
      <c r="T320" s="228"/>
      <c r="U320" s="228"/>
      <c r="V320" s="228"/>
      <c r="W320" s="228"/>
      <c r="X320" s="228"/>
      <c r="Y320" s="228"/>
      <c r="Z320" s="228"/>
    </row>
    <row r="321" spans="1:26" ht="21" hidden="1" customHeight="1">
      <c r="A321" s="161"/>
      <c r="B321" s="70"/>
      <c r="C321" s="168"/>
      <c r="D321" s="204"/>
      <c r="E321" s="732"/>
      <c r="F321" s="66" t="s">
        <v>884</v>
      </c>
      <c r="G321" s="82" t="s">
        <v>102</v>
      </c>
      <c r="H321" s="961"/>
      <c r="I321" s="796"/>
      <c r="J321" s="732"/>
      <c r="K321" s="732"/>
      <c r="L321" s="732"/>
      <c r="M321" s="732"/>
      <c r="N321" s="732"/>
      <c r="O321" s="732"/>
      <c r="P321" s="103" t="s">
        <v>885</v>
      </c>
      <c r="Q321" s="228"/>
      <c r="R321" s="228"/>
      <c r="S321" s="228"/>
      <c r="T321" s="228"/>
      <c r="U321" s="228"/>
      <c r="V321" s="228"/>
      <c r="W321" s="228"/>
      <c r="X321" s="228"/>
      <c r="Y321" s="228"/>
      <c r="Z321" s="228"/>
    </row>
    <row r="322" spans="1:26" ht="21" hidden="1" customHeight="1">
      <c r="A322" s="161"/>
      <c r="B322" s="70"/>
      <c r="C322" s="168"/>
      <c r="D322" s="204"/>
      <c r="E322" s="732"/>
      <c r="F322" s="66" t="s">
        <v>921</v>
      </c>
      <c r="G322" s="82" t="s">
        <v>102</v>
      </c>
      <c r="H322" s="961"/>
      <c r="I322" s="796"/>
      <c r="J322" s="732"/>
      <c r="K322" s="732"/>
      <c r="L322" s="732"/>
      <c r="M322" s="732"/>
      <c r="N322" s="732"/>
      <c r="O322" s="732"/>
      <c r="P322" s="103" t="s">
        <v>935</v>
      </c>
      <c r="Q322" s="228"/>
      <c r="R322" s="228"/>
      <c r="S322" s="228"/>
      <c r="T322" s="228"/>
      <c r="U322" s="228"/>
      <c r="V322" s="228"/>
      <c r="W322" s="228"/>
      <c r="X322" s="228"/>
      <c r="Y322" s="228"/>
      <c r="Z322" s="228"/>
    </row>
    <row r="323" spans="1:26" ht="15.75" hidden="1" customHeight="1">
      <c r="A323" s="161"/>
      <c r="B323" s="70"/>
      <c r="C323" s="168"/>
      <c r="D323" s="204"/>
      <c r="E323" s="732"/>
      <c r="F323" s="66" t="s">
        <v>925</v>
      </c>
      <c r="G323" s="82" t="s">
        <v>102</v>
      </c>
      <c r="H323" s="961"/>
      <c r="I323" s="796"/>
      <c r="J323" s="732"/>
      <c r="K323" s="732"/>
      <c r="L323" s="732"/>
      <c r="M323" s="732"/>
      <c r="N323" s="732"/>
      <c r="O323" s="732"/>
      <c r="P323" s="103" t="s">
        <v>927</v>
      </c>
      <c r="Q323" s="228"/>
      <c r="R323" s="228"/>
      <c r="S323" s="228"/>
      <c r="T323" s="228"/>
      <c r="U323" s="228"/>
      <c r="V323" s="228"/>
      <c r="W323" s="228"/>
      <c r="X323" s="228"/>
      <c r="Y323" s="228"/>
      <c r="Z323" s="228"/>
    </row>
    <row r="324" spans="1:26" ht="15.75" hidden="1" customHeight="1">
      <c r="A324" s="161"/>
      <c r="B324" s="70"/>
      <c r="C324" s="168"/>
      <c r="D324" s="204"/>
      <c r="E324" s="733"/>
      <c r="F324" s="66" t="s">
        <v>928</v>
      </c>
      <c r="G324" s="82" t="s">
        <v>102</v>
      </c>
      <c r="H324" s="961"/>
      <c r="I324" s="796"/>
      <c r="J324" s="733"/>
      <c r="K324" s="733"/>
      <c r="L324" s="733"/>
      <c r="M324" s="733"/>
      <c r="N324" s="733"/>
      <c r="O324" s="733"/>
      <c r="P324" s="103" t="s">
        <v>929</v>
      </c>
      <c r="Q324" s="228"/>
      <c r="R324" s="228"/>
      <c r="S324" s="228"/>
      <c r="T324" s="228"/>
      <c r="U324" s="228"/>
      <c r="V324" s="228"/>
      <c r="W324" s="228"/>
      <c r="X324" s="228"/>
      <c r="Y324" s="228"/>
      <c r="Z324" s="228"/>
    </row>
    <row r="325" spans="1:26" ht="21" customHeight="1">
      <c r="A325" s="200"/>
      <c r="B325" s="201"/>
      <c r="C325" s="231"/>
      <c r="D325" s="232"/>
      <c r="E325" s="203" t="s">
        <v>239</v>
      </c>
      <c r="F325" s="981" t="s">
        <v>936</v>
      </c>
      <c r="G325" s="785"/>
      <c r="H325" s="785"/>
      <c r="I325" s="796"/>
      <c r="J325" s="223"/>
      <c r="K325" s="227"/>
      <c r="L325" s="225"/>
      <c r="M325" s="226"/>
      <c r="N325" s="203">
        <f>SUM(N326:N357)</f>
        <v>11.48</v>
      </c>
      <c r="O325" s="203"/>
      <c r="P325" s="190" t="s">
        <v>886</v>
      </c>
      <c r="Q325" s="230"/>
      <c r="R325" s="230"/>
      <c r="S325" s="230"/>
      <c r="T325" s="230"/>
      <c r="U325" s="230"/>
      <c r="V325" s="230"/>
      <c r="W325" s="230"/>
      <c r="X325" s="230"/>
      <c r="Y325" s="230"/>
      <c r="Z325" s="230"/>
    </row>
    <row r="326" spans="1:26" ht="38.15" customHeight="1">
      <c r="A326" s="161"/>
      <c r="B326" s="70"/>
      <c r="C326" s="168"/>
      <c r="D326" s="204"/>
      <c r="E326" s="969" t="s">
        <v>223</v>
      </c>
      <c r="F326" s="66" t="s">
        <v>900</v>
      </c>
      <c r="G326" s="82" t="s">
        <v>102</v>
      </c>
      <c r="H326" s="955" t="s">
        <v>1353</v>
      </c>
      <c r="I326" s="796"/>
      <c r="J326" s="956">
        <v>44470</v>
      </c>
      <c r="K326" s="820" t="s">
        <v>901</v>
      </c>
      <c r="L326" s="820">
        <v>1</v>
      </c>
      <c r="M326" s="957">
        <v>7.7</v>
      </c>
      <c r="N326" s="820">
        <f>L326*M326</f>
        <v>7.7</v>
      </c>
      <c r="O326" s="974">
        <v>7.7</v>
      </c>
      <c r="P326" s="103" t="s">
        <v>878</v>
      </c>
      <c r="Q326" s="228"/>
      <c r="R326" s="228"/>
      <c r="S326" s="228"/>
      <c r="T326" s="228"/>
      <c r="U326" s="228"/>
      <c r="V326" s="228"/>
      <c r="W326" s="228"/>
      <c r="X326" s="228"/>
      <c r="Y326" s="228"/>
      <c r="Z326" s="228"/>
    </row>
    <row r="327" spans="1:26" ht="21" customHeight="1">
      <c r="A327" s="161"/>
      <c r="B327" s="70"/>
      <c r="C327" s="168"/>
      <c r="D327" s="204"/>
      <c r="E327" s="732"/>
      <c r="F327" s="66" t="s">
        <v>891</v>
      </c>
      <c r="G327" s="82" t="s">
        <v>102</v>
      </c>
      <c r="H327" s="955" t="s">
        <v>1398</v>
      </c>
      <c r="I327" s="796"/>
      <c r="J327" s="732"/>
      <c r="K327" s="732"/>
      <c r="L327" s="732"/>
      <c r="M327" s="732"/>
      <c r="N327" s="732"/>
      <c r="O327" s="975"/>
      <c r="P327" s="103" t="s">
        <v>878</v>
      </c>
      <c r="Q327" s="228"/>
      <c r="R327" s="228"/>
      <c r="S327" s="228"/>
      <c r="T327" s="228"/>
      <c r="U327" s="228"/>
      <c r="V327" s="228"/>
      <c r="W327" s="228"/>
      <c r="X327" s="228"/>
      <c r="Y327" s="228"/>
      <c r="Z327" s="228"/>
    </row>
    <row r="328" spans="1:26" ht="21" customHeight="1">
      <c r="A328" s="161"/>
      <c r="B328" s="70"/>
      <c r="C328" s="168"/>
      <c r="D328" s="204"/>
      <c r="E328" s="732"/>
      <c r="F328" s="66" t="s">
        <v>902</v>
      </c>
      <c r="G328" s="82" t="s">
        <v>102</v>
      </c>
      <c r="H328" s="955" t="s">
        <v>1355</v>
      </c>
      <c r="I328" s="796"/>
      <c r="J328" s="732"/>
      <c r="K328" s="732"/>
      <c r="L328" s="732"/>
      <c r="M328" s="732"/>
      <c r="N328" s="732"/>
      <c r="O328" s="975"/>
      <c r="P328" s="103" t="s">
        <v>878</v>
      </c>
      <c r="Q328" s="228"/>
      <c r="R328" s="228"/>
      <c r="S328" s="228"/>
      <c r="T328" s="228"/>
      <c r="U328" s="228"/>
      <c r="V328" s="228"/>
      <c r="W328" s="228"/>
      <c r="X328" s="228"/>
      <c r="Y328" s="228"/>
      <c r="Z328" s="228"/>
    </row>
    <row r="329" spans="1:26" ht="21" customHeight="1">
      <c r="A329" s="161"/>
      <c r="B329" s="70"/>
      <c r="C329" s="168"/>
      <c r="D329" s="204"/>
      <c r="E329" s="732"/>
      <c r="F329" s="66" t="s">
        <v>903</v>
      </c>
      <c r="G329" s="82" t="s">
        <v>102</v>
      </c>
      <c r="H329" s="961">
        <v>17</v>
      </c>
      <c r="I329" s="796"/>
      <c r="J329" s="732"/>
      <c r="K329" s="732"/>
      <c r="L329" s="732"/>
      <c r="M329" s="732"/>
      <c r="N329" s="732"/>
      <c r="O329" s="975"/>
      <c r="P329" s="103" t="s">
        <v>878</v>
      </c>
      <c r="Q329" s="228"/>
      <c r="R329" s="228"/>
      <c r="S329" s="228"/>
      <c r="T329" s="228"/>
      <c r="U329" s="228"/>
      <c r="V329" s="228"/>
      <c r="W329" s="228"/>
      <c r="X329" s="228"/>
      <c r="Y329" s="228"/>
      <c r="Z329" s="228"/>
    </row>
    <row r="330" spans="1:26" ht="21" customHeight="1">
      <c r="A330" s="161"/>
      <c r="B330" s="70"/>
      <c r="C330" s="168"/>
      <c r="D330" s="204"/>
      <c r="E330" s="732"/>
      <c r="F330" s="66" t="s">
        <v>904</v>
      </c>
      <c r="G330" s="82" t="s">
        <v>102</v>
      </c>
      <c r="H330" s="961">
        <v>2</v>
      </c>
      <c r="I330" s="796"/>
      <c r="J330" s="732"/>
      <c r="K330" s="732"/>
      <c r="L330" s="732"/>
      <c r="M330" s="732"/>
      <c r="N330" s="732"/>
      <c r="O330" s="975"/>
      <c r="P330" s="103" t="s">
        <v>905</v>
      </c>
      <c r="Q330" s="228"/>
      <c r="R330" s="228"/>
      <c r="S330" s="228"/>
      <c r="T330" s="228"/>
      <c r="U330" s="228"/>
      <c r="V330" s="228"/>
      <c r="W330" s="228"/>
      <c r="X330" s="228"/>
      <c r="Y330" s="228"/>
      <c r="Z330" s="228"/>
    </row>
    <row r="331" spans="1:26" ht="21" customHeight="1">
      <c r="A331" s="161"/>
      <c r="B331" s="70"/>
      <c r="C331" s="168"/>
      <c r="D331" s="204"/>
      <c r="E331" s="732"/>
      <c r="F331" s="66" t="s">
        <v>906</v>
      </c>
      <c r="G331" s="82" t="s">
        <v>102</v>
      </c>
      <c r="H331" s="961">
        <v>2021</v>
      </c>
      <c r="I331" s="796"/>
      <c r="J331" s="732"/>
      <c r="K331" s="732"/>
      <c r="L331" s="732"/>
      <c r="M331" s="732"/>
      <c r="N331" s="732"/>
      <c r="O331" s="975"/>
      <c r="P331" s="103" t="s">
        <v>878</v>
      </c>
      <c r="Q331" s="228"/>
      <c r="R331" s="228"/>
      <c r="S331" s="228"/>
      <c r="T331" s="228"/>
      <c r="U331" s="228"/>
      <c r="V331" s="228"/>
      <c r="W331" s="228"/>
      <c r="X331" s="228"/>
      <c r="Y331" s="228"/>
      <c r="Z331" s="228"/>
    </row>
    <row r="332" spans="1:26" ht="21" customHeight="1">
      <c r="A332" s="161"/>
      <c r="B332" s="70"/>
      <c r="C332" s="168"/>
      <c r="D332" s="204"/>
      <c r="E332" s="732"/>
      <c r="F332" s="66" t="s">
        <v>907</v>
      </c>
      <c r="G332" s="82" t="s">
        <v>102</v>
      </c>
      <c r="H332" s="955" t="s">
        <v>1356</v>
      </c>
      <c r="I332" s="796"/>
      <c r="J332" s="732"/>
      <c r="K332" s="732"/>
      <c r="L332" s="732"/>
      <c r="M332" s="732"/>
      <c r="N332" s="732"/>
      <c r="O332" s="975"/>
      <c r="P332" s="103" t="s">
        <v>878</v>
      </c>
      <c r="Q332" s="228"/>
      <c r="R332" s="228"/>
      <c r="S332" s="228"/>
      <c r="T332" s="228"/>
      <c r="U332" s="228"/>
      <c r="V332" s="228"/>
      <c r="W332" s="228"/>
      <c r="X332" s="228"/>
      <c r="Y332" s="228"/>
      <c r="Z332" s="228"/>
    </row>
    <row r="333" spans="1:26" ht="21" customHeight="1">
      <c r="A333" s="161"/>
      <c r="B333" s="70"/>
      <c r="C333" s="168"/>
      <c r="D333" s="204"/>
      <c r="E333" s="732"/>
      <c r="F333" s="66" t="s">
        <v>908</v>
      </c>
      <c r="G333" s="82" t="s">
        <v>102</v>
      </c>
      <c r="H333" s="955" t="s">
        <v>1357</v>
      </c>
      <c r="I333" s="796"/>
      <c r="J333" s="732"/>
      <c r="K333" s="732"/>
      <c r="L333" s="732"/>
      <c r="M333" s="732"/>
      <c r="N333" s="732"/>
      <c r="O333" s="975"/>
      <c r="P333" s="103" t="s">
        <v>878</v>
      </c>
      <c r="Q333" s="228"/>
      <c r="R333" s="228"/>
      <c r="S333" s="228"/>
      <c r="T333" s="228"/>
      <c r="U333" s="228"/>
      <c r="V333" s="228"/>
      <c r="W333" s="228"/>
      <c r="X333" s="228"/>
      <c r="Y333" s="228"/>
      <c r="Z333" s="228"/>
    </row>
    <row r="334" spans="1:26" ht="39" customHeight="1">
      <c r="A334" s="161"/>
      <c r="B334" s="70"/>
      <c r="C334" s="168"/>
      <c r="D334" s="204"/>
      <c r="E334" s="732"/>
      <c r="F334" s="66" t="s">
        <v>881</v>
      </c>
      <c r="G334" s="82" t="s">
        <v>102</v>
      </c>
      <c r="H334" s="955" t="s">
        <v>1359</v>
      </c>
      <c r="I334" s="796"/>
      <c r="J334" s="732"/>
      <c r="K334" s="732"/>
      <c r="L334" s="732"/>
      <c r="M334" s="732"/>
      <c r="N334" s="732"/>
      <c r="O334" s="975"/>
      <c r="P334" s="103" t="s">
        <v>878</v>
      </c>
      <c r="Q334" s="228"/>
      <c r="R334" s="228"/>
      <c r="S334" s="228"/>
      <c r="T334" s="228"/>
      <c r="U334" s="228"/>
      <c r="V334" s="228"/>
      <c r="W334" s="228"/>
      <c r="X334" s="228"/>
      <c r="Y334" s="228"/>
      <c r="Z334" s="228"/>
    </row>
    <row r="335" spans="1:26" ht="21" customHeight="1">
      <c r="A335" s="161"/>
      <c r="B335" s="70"/>
      <c r="C335" s="168"/>
      <c r="D335" s="204"/>
      <c r="E335" s="732"/>
      <c r="F335" s="66" t="s">
        <v>909</v>
      </c>
      <c r="G335" s="82" t="s">
        <v>102</v>
      </c>
      <c r="H335" s="985" t="s">
        <v>1358</v>
      </c>
      <c r="I335" s="796"/>
      <c r="J335" s="732"/>
      <c r="K335" s="732"/>
      <c r="L335" s="732"/>
      <c r="M335" s="732"/>
      <c r="N335" s="732"/>
      <c r="O335" s="975"/>
      <c r="P335" s="103" t="s">
        <v>910</v>
      </c>
      <c r="Q335" s="228"/>
      <c r="R335" s="228"/>
      <c r="S335" s="228"/>
      <c r="T335" s="228"/>
      <c r="U335" s="228"/>
      <c r="V335" s="228"/>
      <c r="W335" s="228"/>
      <c r="X335" s="228"/>
      <c r="Y335" s="228"/>
      <c r="Z335" s="228"/>
    </row>
    <row r="336" spans="1:26" ht="21" customHeight="1">
      <c r="A336" s="161"/>
      <c r="B336" s="70"/>
      <c r="C336" s="168"/>
      <c r="D336" s="204"/>
      <c r="E336" s="732"/>
      <c r="F336" s="66" t="s">
        <v>911</v>
      </c>
      <c r="G336" s="82" t="s">
        <v>102</v>
      </c>
      <c r="H336" s="962" t="s">
        <v>1354</v>
      </c>
      <c r="I336" s="796"/>
      <c r="J336" s="732"/>
      <c r="K336" s="732"/>
      <c r="L336" s="732"/>
      <c r="M336" s="732"/>
      <c r="N336" s="732"/>
      <c r="O336" s="975"/>
      <c r="P336" s="103" t="s">
        <v>912</v>
      </c>
      <c r="Q336" s="228"/>
      <c r="R336" s="228"/>
      <c r="S336" s="228"/>
      <c r="T336" s="228"/>
      <c r="U336" s="228"/>
      <c r="V336" s="228"/>
      <c r="W336" s="228"/>
      <c r="X336" s="228"/>
      <c r="Y336" s="228"/>
      <c r="Z336" s="228"/>
    </row>
    <row r="337" spans="1:26" ht="21" customHeight="1">
      <c r="A337" s="161"/>
      <c r="B337" s="70"/>
      <c r="C337" s="168"/>
      <c r="D337" s="204"/>
      <c r="E337" s="732"/>
      <c r="F337" s="66" t="s">
        <v>4</v>
      </c>
      <c r="G337" s="82" t="s">
        <v>102</v>
      </c>
      <c r="H337" s="962" t="s">
        <v>1360</v>
      </c>
      <c r="I337" s="796"/>
      <c r="J337" s="732"/>
      <c r="K337" s="732"/>
      <c r="L337" s="732"/>
      <c r="M337" s="732"/>
      <c r="N337" s="732"/>
      <c r="O337" s="975"/>
      <c r="P337" s="103" t="s">
        <v>913</v>
      </c>
      <c r="Q337" s="228"/>
      <c r="R337" s="228"/>
      <c r="S337" s="228"/>
      <c r="T337" s="228"/>
      <c r="U337" s="228"/>
      <c r="V337" s="228"/>
      <c r="W337" s="228"/>
      <c r="X337" s="228"/>
      <c r="Y337" s="228"/>
      <c r="Z337" s="228"/>
    </row>
    <row r="338" spans="1:26" ht="46" customHeight="1">
      <c r="A338" s="161"/>
      <c r="B338" s="70"/>
      <c r="C338" s="168"/>
      <c r="D338" s="204"/>
      <c r="E338" s="732"/>
      <c r="F338" s="66" t="s">
        <v>884</v>
      </c>
      <c r="G338" s="82" t="s">
        <v>102</v>
      </c>
      <c r="H338" s="962" t="s">
        <v>1535</v>
      </c>
      <c r="I338" s="796"/>
      <c r="J338" s="732"/>
      <c r="K338" s="732"/>
      <c r="L338" s="732"/>
      <c r="M338" s="732"/>
      <c r="N338" s="732"/>
      <c r="O338" s="975"/>
      <c r="P338" s="103" t="s">
        <v>885</v>
      </c>
      <c r="Q338" s="228"/>
      <c r="R338" s="228"/>
      <c r="S338" s="228"/>
      <c r="T338" s="228"/>
      <c r="U338" s="228"/>
      <c r="V338" s="228"/>
      <c r="W338" s="228"/>
      <c r="X338" s="228"/>
      <c r="Y338" s="228"/>
      <c r="Z338" s="228"/>
    </row>
    <row r="339" spans="1:26" ht="39" customHeight="1">
      <c r="A339" s="161"/>
      <c r="B339" s="70"/>
      <c r="C339" s="168"/>
      <c r="D339" s="204"/>
      <c r="E339" s="732"/>
      <c r="F339" s="66" t="s">
        <v>921</v>
      </c>
      <c r="G339" s="82" t="s">
        <v>102</v>
      </c>
      <c r="H339" s="962" t="s">
        <v>1361</v>
      </c>
      <c r="I339" s="796"/>
      <c r="J339" s="732"/>
      <c r="K339" s="732"/>
      <c r="L339" s="732"/>
      <c r="M339" s="732"/>
      <c r="N339" s="732"/>
      <c r="O339" s="975"/>
      <c r="P339" s="103" t="s">
        <v>937</v>
      </c>
      <c r="Q339" s="228"/>
      <c r="R339" s="228"/>
      <c r="S339" s="228"/>
      <c r="T339" s="228"/>
      <c r="U339" s="228"/>
      <c r="V339" s="228"/>
      <c r="W339" s="228"/>
      <c r="X339" s="228"/>
      <c r="Y339" s="228"/>
      <c r="Z339" s="228"/>
    </row>
    <row r="340" spans="1:26" ht="15.75" customHeight="1">
      <c r="A340" s="161"/>
      <c r="B340" s="70"/>
      <c r="C340" s="168"/>
      <c r="D340" s="204"/>
      <c r="E340" s="732"/>
      <c r="F340" s="66" t="s">
        <v>925</v>
      </c>
      <c r="G340" s="82" t="s">
        <v>102</v>
      </c>
      <c r="H340" s="961"/>
      <c r="I340" s="796"/>
      <c r="J340" s="732"/>
      <c r="K340" s="732"/>
      <c r="L340" s="732"/>
      <c r="M340" s="732"/>
      <c r="N340" s="732"/>
      <c r="O340" s="975"/>
      <c r="P340" s="103" t="s">
        <v>927</v>
      </c>
      <c r="Q340" s="228"/>
      <c r="R340" s="228"/>
      <c r="S340" s="228"/>
      <c r="T340" s="228"/>
      <c r="U340" s="228"/>
      <c r="V340" s="228"/>
      <c r="W340" s="228"/>
      <c r="X340" s="228"/>
      <c r="Y340" s="228"/>
      <c r="Z340" s="228"/>
    </row>
    <row r="341" spans="1:26" ht="15.75" customHeight="1">
      <c r="A341" s="161"/>
      <c r="B341" s="70"/>
      <c r="C341" s="168"/>
      <c r="D341" s="204"/>
      <c r="E341" s="733"/>
      <c r="F341" s="66" t="s">
        <v>928</v>
      </c>
      <c r="G341" s="82" t="s">
        <v>102</v>
      </c>
      <c r="H341" s="961"/>
      <c r="I341" s="796"/>
      <c r="J341" s="733"/>
      <c r="K341" s="733"/>
      <c r="L341" s="733"/>
      <c r="M341" s="733"/>
      <c r="N341" s="733"/>
      <c r="O341" s="976"/>
      <c r="P341" s="103" t="s">
        <v>929</v>
      </c>
      <c r="Q341" s="228"/>
      <c r="R341" s="228"/>
      <c r="S341" s="228"/>
      <c r="T341" s="228"/>
      <c r="U341" s="228"/>
      <c r="V341" s="228"/>
      <c r="W341" s="228"/>
      <c r="X341" s="228"/>
      <c r="Y341" s="228"/>
      <c r="Z341" s="228"/>
    </row>
    <row r="342" spans="1:26" ht="60.65" customHeight="1">
      <c r="A342" s="161"/>
      <c r="B342" s="70"/>
      <c r="C342" s="168"/>
      <c r="D342" s="204"/>
      <c r="E342" s="969" t="s">
        <v>229</v>
      </c>
      <c r="F342" s="66" t="s">
        <v>900</v>
      </c>
      <c r="G342" s="82" t="s">
        <v>102</v>
      </c>
      <c r="H342" s="955" t="s">
        <v>1391</v>
      </c>
      <c r="I342" s="986"/>
      <c r="J342" s="956">
        <v>43800</v>
      </c>
      <c r="K342" s="820" t="s">
        <v>901</v>
      </c>
      <c r="L342" s="820">
        <v>1</v>
      </c>
      <c r="M342" s="957">
        <v>3.78</v>
      </c>
      <c r="N342" s="820">
        <f>L342*M342</f>
        <v>3.78</v>
      </c>
      <c r="O342" s="974">
        <v>3.78</v>
      </c>
      <c r="P342" s="103" t="s">
        <v>878</v>
      </c>
      <c r="Q342" s="228"/>
      <c r="R342" s="228"/>
      <c r="S342" s="228"/>
      <c r="T342" s="228"/>
      <c r="U342" s="228"/>
      <c r="V342" s="228"/>
      <c r="W342" s="228"/>
      <c r="X342" s="228"/>
      <c r="Y342" s="228"/>
      <c r="Z342" s="228"/>
    </row>
    <row r="343" spans="1:26" ht="21" customHeight="1">
      <c r="A343" s="161"/>
      <c r="B343" s="70"/>
      <c r="C343" s="168"/>
      <c r="D343" s="204"/>
      <c r="E343" s="732"/>
      <c r="F343" s="66" t="s">
        <v>891</v>
      </c>
      <c r="G343" s="82" t="s">
        <v>102</v>
      </c>
      <c r="H343" s="955" t="s">
        <v>1588</v>
      </c>
      <c r="I343" s="796"/>
      <c r="J343" s="732"/>
      <c r="K343" s="732"/>
      <c r="L343" s="732"/>
      <c r="M343" s="732"/>
      <c r="N343" s="732"/>
      <c r="O343" s="975"/>
      <c r="P343" s="103" t="s">
        <v>878</v>
      </c>
      <c r="Q343" s="228"/>
      <c r="R343" s="228"/>
      <c r="S343" s="228"/>
      <c r="T343" s="228"/>
      <c r="U343" s="228"/>
      <c r="V343" s="228"/>
      <c r="W343" s="228"/>
      <c r="X343" s="228"/>
      <c r="Y343" s="228"/>
      <c r="Z343" s="228"/>
    </row>
    <row r="344" spans="1:26" ht="21" customHeight="1">
      <c r="A344" s="161"/>
      <c r="B344" s="70"/>
      <c r="C344" s="168"/>
      <c r="D344" s="204"/>
      <c r="E344" s="732"/>
      <c r="F344" s="66" t="s">
        <v>902</v>
      </c>
      <c r="G344" s="82" t="s">
        <v>102</v>
      </c>
      <c r="H344" s="955" t="s">
        <v>1392</v>
      </c>
      <c r="I344" s="796"/>
      <c r="J344" s="732"/>
      <c r="K344" s="732"/>
      <c r="L344" s="732"/>
      <c r="M344" s="732"/>
      <c r="N344" s="732"/>
      <c r="O344" s="975"/>
      <c r="P344" s="103" t="s">
        <v>878</v>
      </c>
      <c r="Q344" s="228"/>
      <c r="R344" s="228"/>
      <c r="S344" s="228"/>
      <c r="T344" s="228"/>
      <c r="U344" s="228"/>
      <c r="V344" s="228"/>
      <c r="W344" s="228"/>
      <c r="X344" s="228"/>
      <c r="Y344" s="228"/>
      <c r="Z344" s="228"/>
    </row>
    <row r="345" spans="1:26" ht="21" customHeight="1">
      <c r="A345" s="161"/>
      <c r="B345" s="70"/>
      <c r="C345" s="168"/>
      <c r="D345" s="204"/>
      <c r="E345" s="732"/>
      <c r="F345" s="66" t="s">
        <v>903</v>
      </c>
      <c r="G345" s="82" t="s">
        <v>102</v>
      </c>
      <c r="H345" s="961">
        <v>8</v>
      </c>
      <c r="I345" s="796"/>
      <c r="J345" s="732"/>
      <c r="K345" s="732"/>
      <c r="L345" s="732"/>
      <c r="M345" s="732"/>
      <c r="N345" s="732"/>
      <c r="O345" s="975"/>
      <c r="P345" s="103" t="s">
        <v>878</v>
      </c>
      <c r="Q345" s="228"/>
      <c r="R345" s="228"/>
      <c r="S345" s="228"/>
      <c r="T345" s="228"/>
      <c r="U345" s="228"/>
      <c r="V345" s="228"/>
      <c r="W345" s="228"/>
      <c r="X345" s="228"/>
      <c r="Y345" s="228"/>
      <c r="Z345" s="228"/>
    </row>
    <row r="346" spans="1:26" ht="21" customHeight="1">
      <c r="A346" s="161"/>
      <c r="B346" s="70"/>
      <c r="C346" s="168"/>
      <c r="D346" s="204"/>
      <c r="E346" s="732"/>
      <c r="F346" s="66" t="s">
        <v>904</v>
      </c>
      <c r="G346" s="82" t="s">
        <v>102</v>
      </c>
      <c r="H346" s="961">
        <v>1</v>
      </c>
      <c r="I346" s="796"/>
      <c r="J346" s="732"/>
      <c r="K346" s="732"/>
      <c r="L346" s="732"/>
      <c r="M346" s="732"/>
      <c r="N346" s="732"/>
      <c r="O346" s="975"/>
      <c r="P346" s="103" t="s">
        <v>905</v>
      </c>
      <c r="Q346" s="228"/>
      <c r="R346" s="228"/>
      <c r="S346" s="228"/>
      <c r="T346" s="228"/>
      <c r="U346" s="228"/>
      <c r="V346" s="228"/>
      <c r="W346" s="228"/>
      <c r="X346" s="228"/>
      <c r="Y346" s="228"/>
      <c r="Z346" s="228"/>
    </row>
    <row r="347" spans="1:26" ht="21" customHeight="1">
      <c r="A347" s="161"/>
      <c r="B347" s="70"/>
      <c r="C347" s="168"/>
      <c r="D347" s="204"/>
      <c r="E347" s="732"/>
      <c r="F347" s="66" t="s">
        <v>906</v>
      </c>
      <c r="G347" s="82" t="s">
        <v>102</v>
      </c>
      <c r="H347" s="987">
        <v>2019</v>
      </c>
      <c r="I347" s="988"/>
      <c r="J347" s="732"/>
      <c r="K347" s="732"/>
      <c r="L347" s="732"/>
      <c r="M347" s="732"/>
      <c r="N347" s="732"/>
      <c r="O347" s="975"/>
      <c r="P347" s="103" t="s">
        <v>878</v>
      </c>
      <c r="Q347" s="228"/>
      <c r="R347" s="228"/>
      <c r="S347" s="228"/>
      <c r="T347" s="228"/>
      <c r="U347" s="228"/>
      <c r="V347" s="228"/>
      <c r="W347" s="228"/>
      <c r="X347" s="228"/>
      <c r="Y347" s="228"/>
      <c r="Z347" s="228"/>
    </row>
    <row r="348" spans="1:26" ht="21" customHeight="1">
      <c r="A348" s="161"/>
      <c r="B348" s="70"/>
      <c r="C348" s="168"/>
      <c r="D348" s="204"/>
      <c r="E348" s="732"/>
      <c r="F348" s="66" t="s">
        <v>907</v>
      </c>
      <c r="G348" s="82" t="s">
        <v>102</v>
      </c>
      <c r="H348" s="955" t="s">
        <v>1396</v>
      </c>
      <c r="I348" s="796"/>
      <c r="J348" s="732"/>
      <c r="K348" s="732"/>
      <c r="L348" s="732"/>
      <c r="M348" s="732"/>
      <c r="N348" s="732"/>
      <c r="O348" s="975"/>
      <c r="P348" s="103" t="s">
        <v>878</v>
      </c>
      <c r="Q348" s="228"/>
      <c r="R348" s="228"/>
      <c r="S348" s="228"/>
      <c r="T348" s="228"/>
      <c r="U348" s="228"/>
      <c r="V348" s="228"/>
      <c r="W348" s="228"/>
      <c r="X348" s="228"/>
      <c r="Y348" s="228"/>
      <c r="Z348" s="228"/>
    </row>
    <row r="349" spans="1:26" ht="21" customHeight="1">
      <c r="A349" s="161"/>
      <c r="B349" s="70"/>
      <c r="C349" s="168"/>
      <c r="D349" s="204"/>
      <c r="E349" s="732"/>
      <c r="F349" s="66" t="s">
        <v>908</v>
      </c>
      <c r="G349" s="82" t="s">
        <v>102</v>
      </c>
      <c r="H349" s="955" t="s">
        <v>1395</v>
      </c>
      <c r="I349" s="796"/>
      <c r="J349" s="732"/>
      <c r="K349" s="732"/>
      <c r="L349" s="732"/>
      <c r="M349" s="732"/>
      <c r="N349" s="732"/>
      <c r="O349" s="975"/>
      <c r="P349" s="103" t="s">
        <v>878</v>
      </c>
      <c r="Q349" s="228"/>
      <c r="R349" s="228"/>
      <c r="S349" s="228"/>
      <c r="T349" s="228"/>
      <c r="U349" s="228"/>
      <c r="V349" s="228"/>
      <c r="W349" s="228"/>
      <c r="X349" s="228"/>
      <c r="Y349" s="228"/>
      <c r="Z349" s="228"/>
    </row>
    <row r="350" spans="1:26" ht="41.15" customHeight="1">
      <c r="A350" s="161"/>
      <c r="B350" s="70"/>
      <c r="C350" s="168"/>
      <c r="D350" s="204"/>
      <c r="E350" s="732"/>
      <c r="F350" s="66" t="s">
        <v>881</v>
      </c>
      <c r="G350" s="82" t="s">
        <v>102</v>
      </c>
      <c r="H350" s="955" t="s">
        <v>1397</v>
      </c>
      <c r="I350" s="796"/>
      <c r="J350" s="732"/>
      <c r="K350" s="732"/>
      <c r="L350" s="732"/>
      <c r="M350" s="732"/>
      <c r="N350" s="732"/>
      <c r="O350" s="975"/>
      <c r="P350" s="103" t="s">
        <v>878</v>
      </c>
      <c r="Q350" s="228"/>
      <c r="R350" s="228"/>
      <c r="S350" s="228"/>
      <c r="T350" s="228"/>
      <c r="U350" s="228"/>
      <c r="V350" s="228"/>
      <c r="W350" s="228"/>
      <c r="X350" s="228"/>
      <c r="Y350" s="228"/>
      <c r="Z350" s="228"/>
    </row>
    <row r="351" spans="1:26" ht="21" customHeight="1">
      <c r="A351" s="161"/>
      <c r="B351" s="70"/>
      <c r="C351" s="168"/>
      <c r="D351" s="204"/>
      <c r="E351" s="732"/>
      <c r="F351" s="66" t="s">
        <v>909</v>
      </c>
      <c r="G351" s="82" t="s">
        <v>102</v>
      </c>
      <c r="H351" s="962" t="s">
        <v>1393</v>
      </c>
      <c r="I351" s="796"/>
      <c r="J351" s="732"/>
      <c r="K351" s="732"/>
      <c r="L351" s="732"/>
      <c r="M351" s="732"/>
      <c r="N351" s="732"/>
      <c r="O351" s="975"/>
      <c r="P351" s="103" t="s">
        <v>910</v>
      </c>
      <c r="Q351" s="228"/>
      <c r="R351" s="228"/>
      <c r="S351" s="228"/>
      <c r="T351" s="228"/>
      <c r="U351" s="228"/>
      <c r="V351" s="228"/>
      <c r="W351" s="228"/>
      <c r="X351" s="228"/>
      <c r="Y351" s="228"/>
      <c r="Z351" s="228"/>
    </row>
    <row r="352" spans="1:26" ht="21" customHeight="1">
      <c r="A352" s="161"/>
      <c r="B352" s="70"/>
      <c r="C352" s="168"/>
      <c r="D352" s="204"/>
      <c r="E352" s="732"/>
      <c r="F352" s="66" t="s">
        <v>911</v>
      </c>
      <c r="G352" s="82" t="s">
        <v>102</v>
      </c>
      <c r="H352" s="962" t="s">
        <v>1394</v>
      </c>
      <c r="I352" s="796"/>
      <c r="J352" s="732"/>
      <c r="K352" s="732"/>
      <c r="L352" s="732"/>
      <c r="M352" s="732"/>
      <c r="N352" s="732"/>
      <c r="O352" s="975"/>
      <c r="P352" s="103" t="s">
        <v>912</v>
      </c>
      <c r="Q352" s="228"/>
      <c r="R352" s="228"/>
      <c r="S352" s="228"/>
      <c r="T352" s="228"/>
      <c r="U352" s="228"/>
      <c r="V352" s="228"/>
      <c r="W352" s="228"/>
      <c r="X352" s="228"/>
      <c r="Y352" s="228"/>
      <c r="Z352" s="228"/>
    </row>
    <row r="353" spans="1:26" ht="21" customHeight="1">
      <c r="A353" s="161"/>
      <c r="B353" s="70"/>
      <c r="C353" s="168"/>
      <c r="D353" s="204"/>
      <c r="E353" s="732"/>
      <c r="F353" s="705" t="s">
        <v>4</v>
      </c>
      <c r="G353" s="82" t="s">
        <v>102</v>
      </c>
      <c r="H353" s="962" t="s">
        <v>1537</v>
      </c>
      <c r="I353" s="796"/>
      <c r="J353" s="732"/>
      <c r="K353" s="732"/>
      <c r="L353" s="732"/>
      <c r="M353" s="732"/>
      <c r="N353" s="732"/>
      <c r="O353" s="975"/>
      <c r="P353" s="103" t="s">
        <v>913</v>
      </c>
      <c r="Q353" s="228"/>
      <c r="R353" s="228"/>
      <c r="S353" s="228"/>
      <c r="T353" s="228"/>
      <c r="U353" s="228"/>
      <c r="V353" s="228"/>
      <c r="W353" s="228"/>
      <c r="X353" s="228"/>
      <c r="Y353" s="228"/>
      <c r="Z353" s="228"/>
    </row>
    <row r="354" spans="1:26" ht="40.5" customHeight="1">
      <c r="A354" s="161"/>
      <c r="B354" s="70"/>
      <c r="C354" s="168"/>
      <c r="D354" s="204"/>
      <c r="E354" s="732"/>
      <c r="F354" s="66" t="s">
        <v>884</v>
      </c>
      <c r="G354" s="82" t="s">
        <v>102</v>
      </c>
      <c r="H354" s="962" t="s">
        <v>1536</v>
      </c>
      <c r="I354" s="796"/>
      <c r="J354" s="732"/>
      <c r="K354" s="732"/>
      <c r="L354" s="732"/>
      <c r="M354" s="732"/>
      <c r="N354" s="732"/>
      <c r="O354" s="975"/>
      <c r="P354" s="103" t="s">
        <v>885</v>
      </c>
      <c r="Q354" s="228"/>
      <c r="R354" s="228"/>
      <c r="S354" s="228"/>
      <c r="T354" s="228"/>
      <c r="U354" s="228"/>
      <c r="V354" s="228"/>
      <c r="W354" s="228"/>
      <c r="X354" s="228"/>
      <c r="Y354" s="228"/>
      <c r="Z354" s="228"/>
    </row>
    <row r="355" spans="1:26" ht="21" customHeight="1">
      <c r="A355" s="161"/>
      <c r="B355" s="70"/>
      <c r="C355" s="168"/>
      <c r="D355" s="204"/>
      <c r="E355" s="732"/>
      <c r="F355" s="66" t="s">
        <v>921</v>
      </c>
      <c r="G355" s="82" t="s">
        <v>102</v>
      </c>
      <c r="H355" s="989"/>
      <c r="I355" s="984"/>
      <c r="J355" s="732"/>
      <c r="K355" s="732"/>
      <c r="L355" s="732"/>
      <c r="M355" s="732"/>
      <c r="N355" s="732"/>
      <c r="O355" s="975"/>
      <c r="P355" s="103" t="s">
        <v>937</v>
      </c>
      <c r="Q355" s="228"/>
      <c r="R355" s="228"/>
      <c r="S355" s="228"/>
      <c r="T355" s="228"/>
      <c r="U355" s="228"/>
      <c r="V355" s="228"/>
      <c r="W355" s="228"/>
      <c r="X355" s="228"/>
      <c r="Y355" s="228"/>
      <c r="Z355" s="228"/>
    </row>
    <row r="356" spans="1:26" ht="15.75" customHeight="1">
      <c r="A356" s="161"/>
      <c r="B356" s="70"/>
      <c r="C356" s="168"/>
      <c r="D356" s="204"/>
      <c r="E356" s="732"/>
      <c r="F356" s="66" t="s">
        <v>925</v>
      </c>
      <c r="G356" s="82" t="s">
        <v>102</v>
      </c>
      <c r="H356" s="961"/>
      <c r="I356" s="796"/>
      <c r="J356" s="732"/>
      <c r="K356" s="732"/>
      <c r="L356" s="732"/>
      <c r="M356" s="732"/>
      <c r="N356" s="732"/>
      <c r="O356" s="975"/>
      <c r="P356" s="103" t="s">
        <v>927</v>
      </c>
      <c r="Q356" s="228"/>
      <c r="R356" s="228"/>
      <c r="S356" s="228"/>
      <c r="T356" s="228"/>
      <c r="U356" s="228"/>
      <c r="V356" s="228"/>
      <c r="W356" s="228"/>
      <c r="X356" s="228"/>
      <c r="Y356" s="228"/>
      <c r="Z356" s="228"/>
    </row>
    <row r="357" spans="1:26" ht="15.75" customHeight="1">
      <c r="A357" s="161"/>
      <c r="B357" s="70"/>
      <c r="C357" s="168"/>
      <c r="D357" s="204"/>
      <c r="E357" s="733"/>
      <c r="F357" s="66" t="s">
        <v>928</v>
      </c>
      <c r="G357" s="82" t="s">
        <v>102</v>
      </c>
      <c r="H357" s="961"/>
      <c r="I357" s="796"/>
      <c r="J357" s="733"/>
      <c r="K357" s="733"/>
      <c r="L357" s="733"/>
      <c r="M357" s="733"/>
      <c r="N357" s="733"/>
      <c r="O357" s="976"/>
      <c r="P357" s="103" t="s">
        <v>929</v>
      </c>
      <c r="Q357" s="228"/>
      <c r="R357" s="228"/>
      <c r="S357" s="228"/>
      <c r="T357" s="228"/>
      <c r="U357" s="228"/>
      <c r="V357" s="228"/>
      <c r="W357" s="228"/>
      <c r="X357" s="228"/>
      <c r="Y357" s="228"/>
      <c r="Z357" s="228"/>
    </row>
    <row r="358" spans="1:26" ht="21" customHeight="1">
      <c r="A358" s="200"/>
      <c r="B358" s="201"/>
      <c r="C358" s="231"/>
      <c r="D358" s="232"/>
      <c r="E358" s="203" t="s">
        <v>241</v>
      </c>
      <c r="F358" s="981" t="s">
        <v>939</v>
      </c>
      <c r="G358" s="785"/>
      <c r="H358" s="785"/>
      <c r="I358" s="796"/>
      <c r="J358" s="223"/>
      <c r="K358" s="227"/>
      <c r="L358" s="225"/>
      <c r="M358" s="226"/>
      <c r="N358" s="203">
        <f>SUM(N359:N390)</f>
        <v>0</v>
      </c>
      <c r="O358" s="203"/>
      <c r="P358" s="190" t="s">
        <v>940</v>
      </c>
      <c r="Q358" s="230"/>
      <c r="R358" s="230"/>
      <c r="S358" s="230"/>
      <c r="T358" s="230"/>
      <c r="U358" s="230"/>
      <c r="V358" s="230"/>
      <c r="W358" s="230"/>
      <c r="X358" s="230"/>
      <c r="Y358" s="230"/>
      <c r="Z358" s="230"/>
    </row>
    <row r="359" spans="1:26" ht="21" hidden="1" customHeight="1">
      <c r="A359" s="161"/>
      <c r="B359" s="70"/>
      <c r="C359" s="168"/>
      <c r="D359" s="204"/>
      <c r="E359" s="969" t="s">
        <v>223</v>
      </c>
      <c r="F359" s="66" t="s">
        <v>900</v>
      </c>
      <c r="G359" s="82" t="s">
        <v>102</v>
      </c>
      <c r="H359" s="990"/>
      <c r="I359" s="991"/>
      <c r="J359" s="820"/>
      <c r="K359" s="820" t="s">
        <v>901</v>
      </c>
      <c r="L359" s="820">
        <v>1</v>
      </c>
      <c r="M359" s="957"/>
      <c r="N359" s="820">
        <f>L359*M359</f>
        <v>0</v>
      </c>
      <c r="O359" s="820"/>
      <c r="P359" s="103" t="s">
        <v>878</v>
      </c>
      <c r="Q359" s="228"/>
      <c r="R359" s="228"/>
      <c r="S359" s="228"/>
      <c r="T359" s="228"/>
      <c r="U359" s="228"/>
      <c r="V359" s="228"/>
      <c r="W359" s="228"/>
      <c r="X359" s="228"/>
      <c r="Y359" s="228"/>
      <c r="Z359" s="228"/>
    </row>
    <row r="360" spans="1:26" ht="21" hidden="1" customHeight="1">
      <c r="A360" s="161"/>
      <c r="B360" s="70"/>
      <c r="C360" s="168"/>
      <c r="D360" s="204"/>
      <c r="E360" s="732"/>
      <c r="F360" s="66" t="s">
        <v>891</v>
      </c>
      <c r="G360" s="82" t="s">
        <v>102</v>
      </c>
      <c r="H360" s="992"/>
      <c r="I360" s="991"/>
      <c r="J360" s="732"/>
      <c r="K360" s="732"/>
      <c r="L360" s="732"/>
      <c r="M360" s="732"/>
      <c r="N360" s="732"/>
      <c r="O360" s="732"/>
      <c r="P360" s="103" t="s">
        <v>878</v>
      </c>
      <c r="Q360" s="228"/>
      <c r="R360" s="228"/>
      <c r="S360" s="228"/>
      <c r="T360" s="228"/>
      <c r="U360" s="228"/>
      <c r="V360" s="228"/>
      <c r="W360" s="228"/>
      <c r="X360" s="228"/>
      <c r="Y360" s="228"/>
      <c r="Z360" s="228"/>
    </row>
    <row r="361" spans="1:26" ht="21" hidden="1" customHeight="1">
      <c r="A361" s="161"/>
      <c r="B361" s="70"/>
      <c r="C361" s="168"/>
      <c r="D361" s="204"/>
      <c r="E361" s="732"/>
      <c r="F361" s="66" t="s">
        <v>902</v>
      </c>
      <c r="G361" s="82" t="s">
        <v>102</v>
      </c>
      <c r="H361" s="993"/>
      <c r="I361" s="796"/>
      <c r="J361" s="732"/>
      <c r="K361" s="732"/>
      <c r="L361" s="732"/>
      <c r="M361" s="732"/>
      <c r="N361" s="732"/>
      <c r="O361" s="732"/>
      <c r="P361" s="103" t="s">
        <v>878</v>
      </c>
      <c r="Q361" s="228"/>
      <c r="R361" s="228"/>
      <c r="S361" s="228"/>
      <c r="T361" s="228"/>
      <c r="U361" s="228"/>
      <c r="V361" s="228"/>
      <c r="W361" s="228"/>
      <c r="X361" s="228"/>
      <c r="Y361" s="228"/>
      <c r="Z361" s="228"/>
    </row>
    <row r="362" spans="1:26" ht="21" hidden="1" customHeight="1">
      <c r="A362" s="161"/>
      <c r="B362" s="70"/>
      <c r="C362" s="168"/>
      <c r="D362" s="204"/>
      <c r="E362" s="732"/>
      <c r="F362" s="66" t="s">
        <v>903</v>
      </c>
      <c r="G362" s="82" t="s">
        <v>102</v>
      </c>
      <c r="H362" s="993"/>
      <c r="I362" s="796"/>
      <c r="J362" s="732"/>
      <c r="K362" s="732"/>
      <c r="L362" s="732"/>
      <c r="M362" s="732"/>
      <c r="N362" s="732"/>
      <c r="O362" s="732"/>
      <c r="P362" s="103" t="s">
        <v>878</v>
      </c>
      <c r="Q362" s="228"/>
      <c r="R362" s="228"/>
      <c r="S362" s="228"/>
      <c r="T362" s="228"/>
      <c r="U362" s="228"/>
      <c r="V362" s="228"/>
      <c r="W362" s="228"/>
      <c r="X362" s="228"/>
      <c r="Y362" s="228"/>
      <c r="Z362" s="228"/>
    </row>
    <row r="363" spans="1:26" ht="21" hidden="1" customHeight="1">
      <c r="A363" s="161"/>
      <c r="B363" s="70"/>
      <c r="C363" s="168"/>
      <c r="D363" s="204"/>
      <c r="E363" s="732"/>
      <c r="F363" s="66" t="s">
        <v>904</v>
      </c>
      <c r="G363" s="82" t="s">
        <v>102</v>
      </c>
      <c r="H363" s="993"/>
      <c r="I363" s="796"/>
      <c r="J363" s="732"/>
      <c r="K363" s="732"/>
      <c r="L363" s="732"/>
      <c r="M363" s="732"/>
      <c r="N363" s="732"/>
      <c r="O363" s="732"/>
      <c r="P363" s="103" t="s">
        <v>905</v>
      </c>
      <c r="Q363" s="228"/>
      <c r="R363" s="228"/>
      <c r="S363" s="228"/>
      <c r="T363" s="228"/>
      <c r="U363" s="228"/>
      <c r="V363" s="228"/>
      <c r="W363" s="228"/>
      <c r="X363" s="228"/>
      <c r="Y363" s="228"/>
      <c r="Z363" s="228"/>
    </row>
    <row r="364" spans="1:26" ht="21" hidden="1" customHeight="1">
      <c r="A364" s="161"/>
      <c r="B364" s="70"/>
      <c r="C364" s="168"/>
      <c r="D364" s="204"/>
      <c r="E364" s="732"/>
      <c r="F364" s="66" t="s">
        <v>906</v>
      </c>
      <c r="G364" s="82" t="s">
        <v>102</v>
      </c>
      <c r="H364" s="993"/>
      <c r="I364" s="796"/>
      <c r="J364" s="732"/>
      <c r="K364" s="732"/>
      <c r="L364" s="732"/>
      <c r="M364" s="732"/>
      <c r="N364" s="732"/>
      <c r="O364" s="732"/>
      <c r="P364" s="103" t="s">
        <v>878</v>
      </c>
      <c r="Q364" s="228"/>
      <c r="R364" s="228"/>
      <c r="S364" s="228"/>
      <c r="T364" s="228"/>
      <c r="U364" s="228"/>
      <c r="V364" s="228"/>
      <c r="W364" s="228"/>
      <c r="X364" s="228"/>
      <c r="Y364" s="228"/>
      <c r="Z364" s="228"/>
    </row>
    <row r="365" spans="1:26" ht="21" hidden="1" customHeight="1">
      <c r="A365" s="161"/>
      <c r="B365" s="70"/>
      <c r="C365" s="168"/>
      <c r="D365" s="204"/>
      <c r="E365" s="732"/>
      <c r="F365" s="66" t="s">
        <v>907</v>
      </c>
      <c r="G365" s="82" t="s">
        <v>102</v>
      </c>
      <c r="H365" s="993"/>
      <c r="I365" s="796"/>
      <c r="J365" s="732"/>
      <c r="K365" s="732"/>
      <c r="L365" s="732"/>
      <c r="M365" s="732"/>
      <c r="N365" s="732"/>
      <c r="O365" s="732"/>
      <c r="P365" s="103" t="s">
        <v>878</v>
      </c>
      <c r="Q365" s="228"/>
      <c r="R365" s="228"/>
      <c r="S365" s="228"/>
      <c r="T365" s="228"/>
      <c r="U365" s="228"/>
      <c r="V365" s="228"/>
      <c r="W365" s="228"/>
      <c r="X365" s="228"/>
      <c r="Y365" s="228"/>
      <c r="Z365" s="228"/>
    </row>
    <row r="366" spans="1:26" ht="21" hidden="1" customHeight="1">
      <c r="A366" s="161"/>
      <c r="B366" s="70"/>
      <c r="C366" s="168"/>
      <c r="D366" s="204"/>
      <c r="E366" s="732"/>
      <c r="F366" s="66" t="s">
        <v>908</v>
      </c>
      <c r="G366" s="82" t="s">
        <v>102</v>
      </c>
      <c r="H366" s="993"/>
      <c r="I366" s="796"/>
      <c r="J366" s="732"/>
      <c r="K366" s="732"/>
      <c r="L366" s="732"/>
      <c r="M366" s="732"/>
      <c r="N366" s="732"/>
      <c r="O366" s="732"/>
      <c r="P366" s="103" t="s">
        <v>878</v>
      </c>
      <c r="Q366" s="228"/>
      <c r="R366" s="228"/>
      <c r="S366" s="228"/>
      <c r="T366" s="228"/>
      <c r="U366" s="228"/>
      <c r="V366" s="228"/>
      <c r="W366" s="228"/>
      <c r="X366" s="228"/>
      <c r="Y366" s="228"/>
      <c r="Z366" s="228"/>
    </row>
    <row r="367" spans="1:26" ht="21" hidden="1" customHeight="1">
      <c r="A367" s="161"/>
      <c r="B367" s="70"/>
      <c r="C367" s="168"/>
      <c r="D367" s="204"/>
      <c r="E367" s="732"/>
      <c r="F367" s="66" t="s">
        <v>881</v>
      </c>
      <c r="G367" s="82" t="s">
        <v>102</v>
      </c>
      <c r="H367" s="993"/>
      <c r="I367" s="796"/>
      <c r="J367" s="732"/>
      <c r="K367" s="732"/>
      <c r="L367" s="732"/>
      <c r="M367" s="732"/>
      <c r="N367" s="732"/>
      <c r="O367" s="732"/>
      <c r="P367" s="103" t="s">
        <v>878</v>
      </c>
      <c r="Q367" s="228"/>
      <c r="R367" s="228"/>
      <c r="S367" s="228"/>
      <c r="T367" s="228"/>
      <c r="U367" s="228"/>
      <c r="V367" s="228"/>
      <c r="W367" s="228"/>
      <c r="X367" s="228"/>
      <c r="Y367" s="228"/>
      <c r="Z367" s="228"/>
    </row>
    <row r="368" spans="1:26" ht="21" hidden="1" customHeight="1">
      <c r="A368" s="161"/>
      <c r="B368" s="70"/>
      <c r="C368" s="168"/>
      <c r="D368" s="204"/>
      <c r="E368" s="732"/>
      <c r="F368" s="66" t="s">
        <v>909</v>
      </c>
      <c r="G368" s="82" t="s">
        <v>102</v>
      </c>
      <c r="H368" s="993"/>
      <c r="I368" s="796"/>
      <c r="J368" s="732"/>
      <c r="K368" s="732"/>
      <c r="L368" s="732"/>
      <c r="M368" s="732"/>
      <c r="N368" s="732"/>
      <c r="O368" s="732"/>
      <c r="P368" s="103" t="s">
        <v>910</v>
      </c>
      <c r="Q368" s="228"/>
      <c r="R368" s="228"/>
      <c r="S368" s="228"/>
      <c r="T368" s="228"/>
      <c r="U368" s="228"/>
      <c r="V368" s="228"/>
      <c r="W368" s="228"/>
      <c r="X368" s="228"/>
      <c r="Y368" s="228"/>
      <c r="Z368" s="228"/>
    </row>
    <row r="369" spans="1:26" ht="21" hidden="1" customHeight="1">
      <c r="A369" s="161"/>
      <c r="B369" s="70"/>
      <c r="C369" s="168"/>
      <c r="D369" s="204"/>
      <c r="E369" s="732"/>
      <c r="F369" s="66" t="s">
        <v>911</v>
      </c>
      <c r="G369" s="82" t="s">
        <v>102</v>
      </c>
      <c r="H369" s="993"/>
      <c r="I369" s="796"/>
      <c r="J369" s="732"/>
      <c r="K369" s="732"/>
      <c r="L369" s="732"/>
      <c r="M369" s="732"/>
      <c r="N369" s="732"/>
      <c r="O369" s="732"/>
      <c r="P369" s="103" t="s">
        <v>912</v>
      </c>
      <c r="Q369" s="228"/>
      <c r="R369" s="228"/>
      <c r="S369" s="228"/>
      <c r="T369" s="228"/>
      <c r="U369" s="228"/>
      <c r="V369" s="228"/>
      <c r="W369" s="228"/>
      <c r="X369" s="228"/>
      <c r="Y369" s="228"/>
      <c r="Z369" s="228"/>
    </row>
    <row r="370" spans="1:26" ht="21" hidden="1" customHeight="1">
      <c r="A370" s="161"/>
      <c r="B370" s="70"/>
      <c r="C370" s="168"/>
      <c r="D370" s="204"/>
      <c r="E370" s="732"/>
      <c r="F370" s="66" t="s">
        <v>4</v>
      </c>
      <c r="G370" s="82" t="s">
        <v>102</v>
      </c>
      <c r="H370" s="993"/>
      <c r="I370" s="796"/>
      <c r="J370" s="732"/>
      <c r="K370" s="732"/>
      <c r="L370" s="732"/>
      <c r="M370" s="732"/>
      <c r="N370" s="732"/>
      <c r="O370" s="732"/>
      <c r="P370" s="103" t="s">
        <v>913</v>
      </c>
      <c r="Q370" s="228"/>
      <c r="R370" s="228"/>
      <c r="S370" s="228"/>
      <c r="T370" s="228"/>
      <c r="U370" s="228"/>
      <c r="V370" s="228"/>
      <c r="W370" s="228"/>
      <c r="X370" s="228"/>
      <c r="Y370" s="228"/>
      <c r="Z370" s="228"/>
    </row>
    <row r="371" spans="1:26" ht="21" hidden="1" customHeight="1">
      <c r="A371" s="161"/>
      <c r="B371" s="70"/>
      <c r="C371" s="168"/>
      <c r="D371" s="204"/>
      <c r="E371" s="732"/>
      <c r="F371" s="66" t="s">
        <v>884</v>
      </c>
      <c r="G371" s="82" t="s">
        <v>102</v>
      </c>
      <c r="H371" s="993"/>
      <c r="I371" s="796"/>
      <c r="J371" s="732"/>
      <c r="K371" s="732"/>
      <c r="L371" s="732"/>
      <c r="M371" s="732"/>
      <c r="N371" s="732"/>
      <c r="O371" s="732"/>
      <c r="P371" s="103" t="s">
        <v>885</v>
      </c>
      <c r="Q371" s="228"/>
      <c r="R371" s="228"/>
      <c r="S371" s="228"/>
      <c r="T371" s="228"/>
      <c r="U371" s="228"/>
      <c r="V371" s="228"/>
      <c r="W371" s="228"/>
      <c r="X371" s="228"/>
      <c r="Y371" s="228"/>
      <c r="Z371" s="228"/>
    </row>
    <row r="372" spans="1:26" ht="21" hidden="1" customHeight="1">
      <c r="A372" s="161"/>
      <c r="B372" s="70"/>
      <c r="C372" s="168"/>
      <c r="D372" s="204"/>
      <c r="E372" s="732"/>
      <c r="F372" s="66" t="s">
        <v>921</v>
      </c>
      <c r="G372" s="82" t="s">
        <v>102</v>
      </c>
      <c r="H372" s="993"/>
      <c r="I372" s="796"/>
      <c r="J372" s="732"/>
      <c r="K372" s="732"/>
      <c r="L372" s="732"/>
      <c r="M372" s="732"/>
      <c r="N372" s="732"/>
      <c r="O372" s="732"/>
      <c r="P372" s="103" t="s">
        <v>941</v>
      </c>
      <c r="Q372" s="228"/>
      <c r="R372" s="228"/>
      <c r="S372" s="228"/>
      <c r="T372" s="228"/>
      <c r="U372" s="228"/>
      <c r="V372" s="228"/>
      <c r="W372" s="228"/>
      <c r="X372" s="228"/>
      <c r="Y372" s="228"/>
      <c r="Z372" s="228"/>
    </row>
    <row r="373" spans="1:26" ht="15.75" hidden="1" customHeight="1">
      <c r="A373" s="161"/>
      <c r="B373" s="70"/>
      <c r="C373" s="168"/>
      <c r="D373" s="204"/>
      <c r="E373" s="732"/>
      <c r="F373" s="66" t="s">
        <v>925</v>
      </c>
      <c r="G373" s="82" t="s">
        <v>102</v>
      </c>
      <c r="H373" s="993"/>
      <c r="I373" s="796"/>
      <c r="J373" s="732"/>
      <c r="K373" s="732"/>
      <c r="L373" s="732"/>
      <c r="M373" s="732"/>
      <c r="N373" s="732"/>
      <c r="O373" s="732"/>
      <c r="P373" s="103" t="s">
        <v>927</v>
      </c>
      <c r="Q373" s="228"/>
      <c r="R373" s="228"/>
      <c r="S373" s="228"/>
      <c r="T373" s="228"/>
      <c r="U373" s="228"/>
      <c r="V373" s="228"/>
      <c r="W373" s="228"/>
      <c r="X373" s="228"/>
      <c r="Y373" s="228"/>
      <c r="Z373" s="228"/>
    </row>
    <row r="374" spans="1:26" ht="15.75" hidden="1" customHeight="1">
      <c r="A374" s="161"/>
      <c r="B374" s="70"/>
      <c r="C374" s="168"/>
      <c r="D374" s="204"/>
      <c r="E374" s="733"/>
      <c r="F374" s="66" t="s">
        <v>928</v>
      </c>
      <c r="G374" s="82" t="s">
        <v>102</v>
      </c>
      <c r="H374" s="993"/>
      <c r="I374" s="796"/>
      <c r="J374" s="733"/>
      <c r="K374" s="733"/>
      <c r="L374" s="733"/>
      <c r="M374" s="733"/>
      <c r="N374" s="733"/>
      <c r="O374" s="733"/>
      <c r="P374" s="103" t="s">
        <v>929</v>
      </c>
      <c r="Q374" s="228"/>
      <c r="R374" s="228"/>
      <c r="S374" s="228"/>
      <c r="T374" s="228"/>
      <c r="U374" s="228"/>
      <c r="V374" s="228"/>
      <c r="W374" s="228"/>
      <c r="X374" s="228"/>
      <c r="Y374" s="228"/>
      <c r="Z374" s="228"/>
    </row>
    <row r="375" spans="1:26" ht="21" hidden="1" customHeight="1">
      <c r="A375" s="161"/>
      <c r="B375" s="70"/>
      <c r="C375" s="168"/>
      <c r="D375" s="204"/>
      <c r="E375" s="969" t="s">
        <v>229</v>
      </c>
      <c r="F375" s="66" t="s">
        <v>900</v>
      </c>
      <c r="G375" s="82" t="s">
        <v>102</v>
      </c>
      <c r="H375" s="961"/>
      <c r="I375" s="796"/>
      <c r="J375" s="820"/>
      <c r="K375" s="820" t="s">
        <v>901</v>
      </c>
      <c r="L375" s="820">
        <v>1</v>
      </c>
      <c r="M375" s="957"/>
      <c r="N375" s="820">
        <f>L375*M375</f>
        <v>0</v>
      </c>
      <c r="O375" s="820"/>
      <c r="P375" s="103" t="s">
        <v>878</v>
      </c>
      <c r="Q375" s="228"/>
      <c r="R375" s="228"/>
      <c r="S375" s="228"/>
      <c r="T375" s="228"/>
      <c r="U375" s="228"/>
      <c r="V375" s="228"/>
      <c r="W375" s="228"/>
      <c r="X375" s="228"/>
      <c r="Y375" s="228"/>
      <c r="Z375" s="228"/>
    </row>
    <row r="376" spans="1:26" ht="21" hidden="1" customHeight="1">
      <c r="A376" s="161"/>
      <c r="B376" s="70"/>
      <c r="C376" s="168"/>
      <c r="D376" s="204"/>
      <c r="E376" s="732"/>
      <c r="F376" s="66" t="s">
        <v>891</v>
      </c>
      <c r="G376" s="82" t="s">
        <v>102</v>
      </c>
      <c r="H376" s="961"/>
      <c r="I376" s="796"/>
      <c r="J376" s="732"/>
      <c r="K376" s="732"/>
      <c r="L376" s="732"/>
      <c r="M376" s="732"/>
      <c r="N376" s="732"/>
      <c r="O376" s="732"/>
      <c r="P376" s="103" t="s">
        <v>878</v>
      </c>
      <c r="Q376" s="228"/>
      <c r="R376" s="228"/>
      <c r="S376" s="228"/>
      <c r="T376" s="228"/>
      <c r="U376" s="228"/>
      <c r="V376" s="228"/>
      <c r="W376" s="228"/>
      <c r="X376" s="228"/>
      <c r="Y376" s="228"/>
      <c r="Z376" s="228"/>
    </row>
    <row r="377" spans="1:26" ht="21" hidden="1" customHeight="1">
      <c r="A377" s="161"/>
      <c r="B377" s="70"/>
      <c r="C377" s="168"/>
      <c r="D377" s="204"/>
      <c r="E377" s="732"/>
      <c r="F377" s="66" t="s">
        <v>902</v>
      </c>
      <c r="G377" s="82" t="s">
        <v>102</v>
      </c>
      <c r="H377" s="961"/>
      <c r="I377" s="796"/>
      <c r="J377" s="732"/>
      <c r="K377" s="732"/>
      <c r="L377" s="732"/>
      <c r="M377" s="732"/>
      <c r="N377" s="732"/>
      <c r="O377" s="732"/>
      <c r="P377" s="103" t="s">
        <v>878</v>
      </c>
      <c r="Q377" s="228"/>
      <c r="R377" s="228"/>
      <c r="S377" s="228"/>
      <c r="T377" s="228"/>
      <c r="U377" s="228"/>
      <c r="V377" s="228"/>
      <c r="W377" s="228"/>
      <c r="X377" s="228"/>
      <c r="Y377" s="228"/>
      <c r="Z377" s="228"/>
    </row>
    <row r="378" spans="1:26" ht="21" hidden="1" customHeight="1">
      <c r="A378" s="161"/>
      <c r="B378" s="70"/>
      <c r="C378" s="168"/>
      <c r="D378" s="204"/>
      <c r="E378" s="732"/>
      <c r="F378" s="66" t="s">
        <v>903</v>
      </c>
      <c r="G378" s="82" t="s">
        <v>102</v>
      </c>
      <c r="H378" s="961"/>
      <c r="I378" s="796"/>
      <c r="J378" s="732"/>
      <c r="K378" s="732"/>
      <c r="L378" s="732"/>
      <c r="M378" s="732"/>
      <c r="N378" s="732"/>
      <c r="O378" s="732"/>
      <c r="P378" s="103" t="s">
        <v>878</v>
      </c>
      <c r="Q378" s="228"/>
      <c r="R378" s="228"/>
      <c r="S378" s="228"/>
      <c r="T378" s="228"/>
      <c r="U378" s="228"/>
      <c r="V378" s="228"/>
      <c r="W378" s="228"/>
      <c r="X378" s="228"/>
      <c r="Y378" s="228"/>
      <c r="Z378" s="228"/>
    </row>
    <row r="379" spans="1:26" ht="21" hidden="1" customHeight="1">
      <c r="A379" s="161"/>
      <c r="B379" s="70"/>
      <c r="C379" s="168"/>
      <c r="D379" s="204"/>
      <c r="E379" s="732"/>
      <c r="F379" s="66" t="s">
        <v>904</v>
      </c>
      <c r="G379" s="82" t="s">
        <v>102</v>
      </c>
      <c r="H379" s="961"/>
      <c r="I379" s="796"/>
      <c r="J379" s="732"/>
      <c r="K379" s="732"/>
      <c r="L379" s="732"/>
      <c r="M379" s="732"/>
      <c r="N379" s="732"/>
      <c r="O379" s="732"/>
      <c r="P379" s="103" t="s">
        <v>905</v>
      </c>
      <c r="Q379" s="228"/>
      <c r="R379" s="228"/>
      <c r="S379" s="228"/>
      <c r="T379" s="228"/>
      <c r="U379" s="228"/>
      <c r="V379" s="228"/>
      <c r="W379" s="228"/>
      <c r="X379" s="228"/>
      <c r="Y379" s="228"/>
      <c r="Z379" s="228"/>
    </row>
    <row r="380" spans="1:26" ht="21" hidden="1" customHeight="1">
      <c r="A380" s="161"/>
      <c r="B380" s="70"/>
      <c r="C380" s="168"/>
      <c r="D380" s="204"/>
      <c r="E380" s="732"/>
      <c r="F380" s="66" t="s">
        <v>906</v>
      </c>
      <c r="G380" s="82" t="s">
        <v>102</v>
      </c>
      <c r="H380" s="961"/>
      <c r="I380" s="796"/>
      <c r="J380" s="732"/>
      <c r="K380" s="732"/>
      <c r="L380" s="732"/>
      <c r="M380" s="732"/>
      <c r="N380" s="732"/>
      <c r="O380" s="732"/>
      <c r="P380" s="103" t="s">
        <v>878</v>
      </c>
      <c r="Q380" s="228"/>
      <c r="R380" s="228"/>
      <c r="S380" s="228"/>
      <c r="T380" s="228"/>
      <c r="U380" s="228"/>
      <c r="V380" s="228"/>
      <c r="W380" s="228"/>
      <c r="X380" s="228"/>
      <c r="Y380" s="228"/>
      <c r="Z380" s="228"/>
    </row>
    <row r="381" spans="1:26" ht="21" hidden="1" customHeight="1">
      <c r="A381" s="161"/>
      <c r="B381" s="70"/>
      <c r="C381" s="168"/>
      <c r="D381" s="204"/>
      <c r="E381" s="732"/>
      <c r="F381" s="66" t="s">
        <v>907</v>
      </c>
      <c r="G381" s="82" t="s">
        <v>102</v>
      </c>
      <c r="H381" s="961"/>
      <c r="I381" s="796"/>
      <c r="J381" s="732"/>
      <c r="K381" s="732"/>
      <c r="L381" s="732"/>
      <c r="M381" s="732"/>
      <c r="N381" s="732"/>
      <c r="O381" s="732"/>
      <c r="P381" s="103" t="s">
        <v>878</v>
      </c>
      <c r="Q381" s="228"/>
      <c r="R381" s="228"/>
      <c r="S381" s="228"/>
      <c r="T381" s="228"/>
      <c r="U381" s="228"/>
      <c r="V381" s="228"/>
      <c r="W381" s="228"/>
      <c r="X381" s="228"/>
      <c r="Y381" s="228"/>
      <c r="Z381" s="228"/>
    </row>
    <row r="382" spans="1:26" ht="21" hidden="1" customHeight="1">
      <c r="A382" s="161"/>
      <c r="B382" s="70"/>
      <c r="C382" s="168"/>
      <c r="D382" s="204"/>
      <c r="E382" s="732"/>
      <c r="F382" s="66" t="s">
        <v>908</v>
      </c>
      <c r="G382" s="82" t="s">
        <v>102</v>
      </c>
      <c r="H382" s="961"/>
      <c r="I382" s="796"/>
      <c r="J382" s="732"/>
      <c r="K382" s="732"/>
      <c r="L382" s="732"/>
      <c r="M382" s="732"/>
      <c r="N382" s="732"/>
      <c r="O382" s="732"/>
      <c r="P382" s="103" t="s">
        <v>878</v>
      </c>
      <c r="Q382" s="228"/>
      <c r="R382" s="228"/>
      <c r="S382" s="228"/>
      <c r="T382" s="228"/>
      <c r="U382" s="228"/>
      <c r="V382" s="228"/>
      <c r="W382" s="228"/>
      <c r="X382" s="228"/>
      <c r="Y382" s="228"/>
      <c r="Z382" s="228"/>
    </row>
    <row r="383" spans="1:26" ht="21" hidden="1" customHeight="1">
      <c r="A383" s="161"/>
      <c r="B383" s="70"/>
      <c r="C383" s="168"/>
      <c r="D383" s="204"/>
      <c r="E383" s="732"/>
      <c r="F383" s="66" t="s">
        <v>881</v>
      </c>
      <c r="G383" s="82" t="s">
        <v>102</v>
      </c>
      <c r="H383" s="961"/>
      <c r="I383" s="796"/>
      <c r="J383" s="732"/>
      <c r="K383" s="732"/>
      <c r="L383" s="732"/>
      <c r="M383" s="732"/>
      <c r="N383" s="732"/>
      <c r="O383" s="732"/>
      <c r="P383" s="103" t="s">
        <v>878</v>
      </c>
      <c r="Q383" s="228"/>
      <c r="R383" s="228"/>
      <c r="S383" s="228"/>
      <c r="T383" s="228"/>
      <c r="U383" s="228"/>
      <c r="V383" s="228"/>
      <c r="W383" s="228"/>
      <c r="X383" s="228"/>
      <c r="Y383" s="228"/>
      <c r="Z383" s="228"/>
    </row>
    <row r="384" spans="1:26" ht="21" hidden="1" customHeight="1">
      <c r="A384" s="161"/>
      <c r="B384" s="70"/>
      <c r="C384" s="168"/>
      <c r="D384" s="204"/>
      <c r="E384" s="732"/>
      <c r="F384" s="66" t="s">
        <v>909</v>
      </c>
      <c r="G384" s="82" t="s">
        <v>102</v>
      </c>
      <c r="H384" s="961"/>
      <c r="I384" s="796"/>
      <c r="J384" s="732"/>
      <c r="K384" s="732"/>
      <c r="L384" s="732"/>
      <c r="M384" s="732"/>
      <c r="N384" s="732"/>
      <c r="O384" s="732"/>
      <c r="P384" s="103" t="s">
        <v>910</v>
      </c>
      <c r="Q384" s="228"/>
      <c r="R384" s="228"/>
      <c r="S384" s="228"/>
      <c r="T384" s="228"/>
      <c r="U384" s="228"/>
      <c r="V384" s="228"/>
      <c r="W384" s="228"/>
      <c r="X384" s="228"/>
      <c r="Y384" s="228"/>
      <c r="Z384" s="228"/>
    </row>
    <row r="385" spans="1:26" ht="21" hidden="1" customHeight="1">
      <c r="A385" s="161"/>
      <c r="B385" s="70"/>
      <c r="C385" s="168"/>
      <c r="D385" s="204"/>
      <c r="E385" s="732"/>
      <c r="F385" s="66" t="s">
        <v>911</v>
      </c>
      <c r="G385" s="82" t="s">
        <v>102</v>
      </c>
      <c r="H385" s="961"/>
      <c r="I385" s="796"/>
      <c r="J385" s="732"/>
      <c r="K385" s="732"/>
      <c r="L385" s="732"/>
      <c r="M385" s="732"/>
      <c r="N385" s="732"/>
      <c r="O385" s="732"/>
      <c r="P385" s="103" t="s">
        <v>912</v>
      </c>
      <c r="Q385" s="228"/>
      <c r="R385" s="228"/>
      <c r="S385" s="228"/>
      <c r="T385" s="228"/>
      <c r="U385" s="228"/>
      <c r="V385" s="228"/>
      <c r="W385" s="228"/>
      <c r="X385" s="228"/>
      <c r="Y385" s="228"/>
      <c r="Z385" s="228"/>
    </row>
    <row r="386" spans="1:26" ht="21" hidden="1" customHeight="1">
      <c r="A386" s="161"/>
      <c r="B386" s="70"/>
      <c r="C386" s="168"/>
      <c r="D386" s="204"/>
      <c r="E386" s="732"/>
      <c r="F386" s="66" t="s">
        <v>4</v>
      </c>
      <c r="G386" s="82" t="s">
        <v>102</v>
      </c>
      <c r="H386" s="961"/>
      <c r="I386" s="796"/>
      <c r="J386" s="732"/>
      <c r="K386" s="732"/>
      <c r="L386" s="732"/>
      <c r="M386" s="732"/>
      <c r="N386" s="732"/>
      <c r="O386" s="732"/>
      <c r="P386" s="103" t="s">
        <v>913</v>
      </c>
      <c r="Q386" s="228"/>
      <c r="R386" s="228"/>
      <c r="S386" s="228"/>
      <c r="T386" s="228"/>
      <c r="U386" s="228"/>
      <c r="V386" s="228"/>
      <c r="W386" s="228"/>
      <c r="X386" s="228"/>
      <c r="Y386" s="228"/>
      <c r="Z386" s="228"/>
    </row>
    <row r="387" spans="1:26" ht="21" hidden="1" customHeight="1">
      <c r="A387" s="161"/>
      <c r="B387" s="70"/>
      <c r="C387" s="168"/>
      <c r="D387" s="204"/>
      <c r="E387" s="732"/>
      <c r="F387" s="66" t="s">
        <v>884</v>
      </c>
      <c r="G387" s="82" t="s">
        <v>102</v>
      </c>
      <c r="H387" s="961"/>
      <c r="I387" s="796"/>
      <c r="J387" s="732"/>
      <c r="K387" s="732"/>
      <c r="L387" s="732"/>
      <c r="M387" s="732"/>
      <c r="N387" s="732"/>
      <c r="O387" s="732"/>
      <c r="P387" s="103" t="s">
        <v>885</v>
      </c>
      <c r="Q387" s="228"/>
      <c r="R387" s="228"/>
      <c r="S387" s="228"/>
      <c r="T387" s="228"/>
      <c r="U387" s="228"/>
      <c r="V387" s="228"/>
      <c r="W387" s="228"/>
      <c r="X387" s="228"/>
      <c r="Y387" s="228"/>
      <c r="Z387" s="228"/>
    </row>
    <row r="388" spans="1:26" ht="21" hidden="1" customHeight="1">
      <c r="A388" s="161"/>
      <c r="B388" s="70"/>
      <c r="C388" s="168"/>
      <c r="D388" s="204"/>
      <c r="E388" s="732"/>
      <c r="F388" s="66" t="s">
        <v>921</v>
      </c>
      <c r="G388" s="82" t="s">
        <v>102</v>
      </c>
      <c r="H388" s="961"/>
      <c r="I388" s="796"/>
      <c r="J388" s="732"/>
      <c r="K388" s="732"/>
      <c r="L388" s="732"/>
      <c r="M388" s="732"/>
      <c r="N388" s="732"/>
      <c r="O388" s="732"/>
      <c r="P388" s="103" t="s">
        <v>941</v>
      </c>
      <c r="Q388" s="228"/>
      <c r="R388" s="228"/>
      <c r="S388" s="228"/>
      <c r="T388" s="228"/>
      <c r="U388" s="228"/>
      <c r="V388" s="228"/>
      <c r="W388" s="228"/>
      <c r="X388" s="228"/>
      <c r="Y388" s="228"/>
      <c r="Z388" s="228"/>
    </row>
    <row r="389" spans="1:26" ht="15.75" hidden="1" customHeight="1">
      <c r="A389" s="161"/>
      <c r="B389" s="70"/>
      <c r="C389" s="168"/>
      <c r="D389" s="204"/>
      <c r="E389" s="732"/>
      <c r="F389" s="66" t="s">
        <v>925</v>
      </c>
      <c r="G389" s="82" t="s">
        <v>102</v>
      </c>
      <c r="H389" s="961"/>
      <c r="I389" s="796"/>
      <c r="J389" s="732"/>
      <c r="K389" s="732"/>
      <c r="L389" s="732"/>
      <c r="M389" s="732"/>
      <c r="N389" s="732"/>
      <c r="O389" s="732"/>
      <c r="P389" s="103" t="s">
        <v>927</v>
      </c>
      <c r="Q389" s="228"/>
      <c r="R389" s="228"/>
      <c r="S389" s="228"/>
      <c r="T389" s="228"/>
      <c r="U389" s="228"/>
      <c r="V389" s="228"/>
      <c r="W389" s="228"/>
      <c r="X389" s="228"/>
      <c r="Y389" s="228"/>
      <c r="Z389" s="228"/>
    </row>
    <row r="390" spans="1:26" ht="15.75" hidden="1" customHeight="1">
      <c r="A390" s="161"/>
      <c r="B390" s="70"/>
      <c r="C390" s="168"/>
      <c r="D390" s="204"/>
      <c r="E390" s="733"/>
      <c r="F390" s="66" t="s">
        <v>928</v>
      </c>
      <c r="G390" s="82" t="s">
        <v>102</v>
      </c>
      <c r="H390" s="961"/>
      <c r="I390" s="796"/>
      <c r="J390" s="733"/>
      <c r="K390" s="733"/>
      <c r="L390" s="733"/>
      <c r="M390" s="733"/>
      <c r="N390" s="733"/>
      <c r="O390" s="733"/>
      <c r="P390" s="103" t="s">
        <v>929</v>
      </c>
      <c r="Q390" s="228"/>
      <c r="R390" s="228"/>
      <c r="S390" s="228"/>
      <c r="T390" s="228"/>
      <c r="U390" s="228"/>
      <c r="V390" s="228"/>
      <c r="W390" s="228"/>
      <c r="X390" s="228"/>
      <c r="Y390" s="228"/>
      <c r="Z390" s="228"/>
    </row>
    <row r="391" spans="1:26" ht="21" customHeight="1">
      <c r="A391" s="200"/>
      <c r="B391" s="201"/>
      <c r="C391" s="231"/>
      <c r="D391" s="232"/>
      <c r="E391" s="203" t="s">
        <v>244</v>
      </c>
      <c r="F391" s="981" t="s">
        <v>942</v>
      </c>
      <c r="G391" s="785"/>
      <c r="H391" s="785"/>
      <c r="I391" s="796"/>
      <c r="J391" s="223"/>
      <c r="K391" s="227"/>
      <c r="L391" s="225"/>
      <c r="M391" s="226"/>
      <c r="N391" s="203">
        <f>SUM(N392:N421)</f>
        <v>0</v>
      </c>
      <c r="O391" s="203"/>
      <c r="P391" s="190" t="s">
        <v>943</v>
      </c>
      <c r="Q391" s="230"/>
      <c r="R391" s="230"/>
      <c r="S391" s="230"/>
      <c r="T391" s="230"/>
      <c r="U391" s="230"/>
      <c r="V391" s="230"/>
      <c r="W391" s="230"/>
      <c r="X391" s="230"/>
      <c r="Y391" s="230"/>
      <c r="Z391" s="230"/>
    </row>
    <row r="392" spans="1:26" ht="38.15" hidden="1" customHeight="1">
      <c r="A392" s="161"/>
      <c r="B392" s="70"/>
      <c r="C392" s="168"/>
      <c r="D392" s="204"/>
      <c r="E392" s="969" t="s">
        <v>223</v>
      </c>
      <c r="F392" s="66" t="s">
        <v>900</v>
      </c>
      <c r="G392" s="82" t="s">
        <v>102</v>
      </c>
      <c r="H392" s="955"/>
      <c r="I392" s="796"/>
      <c r="J392" s="820"/>
      <c r="K392" s="820" t="s">
        <v>901</v>
      </c>
      <c r="L392" s="820">
        <v>1</v>
      </c>
      <c r="M392" s="957"/>
      <c r="N392" s="820"/>
      <c r="O392" s="820"/>
      <c r="P392" s="103" t="s">
        <v>878</v>
      </c>
      <c r="Q392" s="228"/>
      <c r="R392" s="228"/>
      <c r="S392" s="228"/>
      <c r="T392" s="228"/>
      <c r="U392" s="228"/>
      <c r="V392" s="228"/>
      <c r="W392" s="228"/>
      <c r="X392" s="228"/>
      <c r="Y392" s="228"/>
      <c r="Z392" s="228"/>
    </row>
    <row r="393" spans="1:26" ht="21" hidden="1" customHeight="1">
      <c r="A393" s="161"/>
      <c r="B393" s="70"/>
      <c r="C393" s="168"/>
      <c r="D393" s="204"/>
      <c r="E393" s="732"/>
      <c r="F393" s="66" t="s">
        <v>891</v>
      </c>
      <c r="G393" s="82" t="s">
        <v>102</v>
      </c>
      <c r="H393" s="955"/>
      <c r="I393" s="796"/>
      <c r="J393" s="732"/>
      <c r="K393" s="732"/>
      <c r="L393" s="732"/>
      <c r="M393" s="732"/>
      <c r="N393" s="732"/>
      <c r="O393" s="732"/>
      <c r="P393" s="103" t="s">
        <v>878</v>
      </c>
      <c r="Q393" s="228"/>
      <c r="R393" s="228"/>
      <c r="S393" s="228"/>
      <c r="T393" s="228"/>
      <c r="U393" s="228"/>
      <c r="V393" s="228"/>
      <c r="W393" s="228"/>
      <c r="X393" s="228"/>
      <c r="Y393" s="228"/>
      <c r="Z393" s="228"/>
    </row>
    <row r="394" spans="1:26" ht="21" hidden="1" customHeight="1">
      <c r="A394" s="161"/>
      <c r="B394" s="70"/>
      <c r="C394" s="168"/>
      <c r="D394" s="204"/>
      <c r="E394" s="732"/>
      <c r="F394" s="66" t="s">
        <v>902</v>
      </c>
      <c r="G394" s="82" t="s">
        <v>102</v>
      </c>
      <c r="H394" s="955"/>
      <c r="I394" s="796"/>
      <c r="J394" s="732"/>
      <c r="K394" s="732"/>
      <c r="L394" s="732"/>
      <c r="M394" s="732"/>
      <c r="N394" s="732"/>
      <c r="O394" s="732"/>
      <c r="P394" s="103" t="s">
        <v>878</v>
      </c>
      <c r="Q394" s="228"/>
      <c r="R394" s="228"/>
      <c r="S394" s="228"/>
      <c r="T394" s="228"/>
      <c r="U394" s="228"/>
      <c r="V394" s="228"/>
      <c r="W394" s="228"/>
      <c r="X394" s="228"/>
      <c r="Y394" s="228"/>
      <c r="Z394" s="228"/>
    </row>
    <row r="395" spans="1:26" ht="21" hidden="1" customHeight="1">
      <c r="A395" s="161"/>
      <c r="B395" s="70"/>
      <c r="C395" s="168"/>
      <c r="D395" s="204"/>
      <c r="E395" s="732"/>
      <c r="F395" s="66" t="s">
        <v>903</v>
      </c>
      <c r="G395" s="82" t="s">
        <v>102</v>
      </c>
      <c r="H395" s="961"/>
      <c r="I395" s="796"/>
      <c r="J395" s="732"/>
      <c r="K395" s="732"/>
      <c r="L395" s="732"/>
      <c r="M395" s="732"/>
      <c r="N395" s="732"/>
      <c r="O395" s="732"/>
      <c r="P395" s="103" t="s">
        <v>878</v>
      </c>
      <c r="Q395" s="228"/>
      <c r="R395" s="228"/>
      <c r="S395" s="228"/>
      <c r="T395" s="228"/>
      <c r="U395" s="228"/>
      <c r="V395" s="228"/>
      <c r="W395" s="228"/>
      <c r="X395" s="228"/>
      <c r="Y395" s="228"/>
      <c r="Z395" s="228"/>
    </row>
    <row r="396" spans="1:26" ht="21" hidden="1" customHeight="1">
      <c r="A396" s="161"/>
      <c r="B396" s="70"/>
      <c r="C396" s="168"/>
      <c r="D396" s="204"/>
      <c r="E396" s="732"/>
      <c r="F396" s="66" t="s">
        <v>904</v>
      </c>
      <c r="G396" s="82" t="s">
        <v>102</v>
      </c>
      <c r="H396" s="961"/>
      <c r="I396" s="796"/>
      <c r="J396" s="732"/>
      <c r="K396" s="732"/>
      <c r="L396" s="732"/>
      <c r="M396" s="732"/>
      <c r="N396" s="732"/>
      <c r="O396" s="732"/>
      <c r="P396" s="103" t="s">
        <v>905</v>
      </c>
      <c r="Q396" s="228"/>
      <c r="R396" s="228"/>
      <c r="S396" s="228"/>
      <c r="T396" s="228"/>
      <c r="U396" s="228"/>
      <c r="V396" s="228"/>
      <c r="W396" s="228"/>
      <c r="X396" s="228"/>
      <c r="Y396" s="228"/>
      <c r="Z396" s="228"/>
    </row>
    <row r="397" spans="1:26" ht="21" hidden="1" customHeight="1">
      <c r="A397" s="161"/>
      <c r="B397" s="70"/>
      <c r="C397" s="168"/>
      <c r="D397" s="204"/>
      <c r="E397" s="732"/>
      <c r="F397" s="66" t="s">
        <v>906</v>
      </c>
      <c r="G397" s="82" t="s">
        <v>102</v>
      </c>
      <c r="H397" s="961"/>
      <c r="I397" s="796"/>
      <c r="J397" s="732"/>
      <c r="K397" s="732"/>
      <c r="L397" s="732"/>
      <c r="M397" s="732"/>
      <c r="N397" s="732"/>
      <c r="O397" s="732"/>
      <c r="P397" s="103" t="s">
        <v>878</v>
      </c>
      <c r="Q397" s="228"/>
      <c r="R397" s="228"/>
      <c r="S397" s="228"/>
      <c r="T397" s="228"/>
      <c r="U397" s="228"/>
      <c r="V397" s="228"/>
      <c r="W397" s="228"/>
      <c r="X397" s="228"/>
      <c r="Y397" s="228"/>
      <c r="Z397" s="228"/>
    </row>
    <row r="398" spans="1:26" ht="56.15" hidden="1" customHeight="1">
      <c r="A398" s="161"/>
      <c r="B398" s="70"/>
      <c r="C398" s="168"/>
      <c r="D398" s="204"/>
      <c r="E398" s="732"/>
      <c r="F398" s="66" t="s">
        <v>907</v>
      </c>
      <c r="G398" s="82" t="s">
        <v>102</v>
      </c>
      <c r="H398" s="955"/>
      <c r="I398" s="796"/>
      <c r="J398" s="732"/>
      <c r="K398" s="732"/>
      <c r="L398" s="732"/>
      <c r="M398" s="732"/>
      <c r="N398" s="732"/>
      <c r="O398" s="732"/>
      <c r="P398" s="103" t="s">
        <v>878</v>
      </c>
      <c r="Q398" s="228"/>
      <c r="R398" s="228"/>
      <c r="S398" s="228"/>
      <c r="T398" s="228"/>
      <c r="U398" s="228"/>
      <c r="V398" s="228"/>
      <c r="W398" s="228"/>
      <c r="X398" s="228"/>
      <c r="Y398" s="228"/>
      <c r="Z398" s="228"/>
    </row>
    <row r="399" spans="1:26" ht="21" hidden="1" customHeight="1">
      <c r="A399" s="161"/>
      <c r="B399" s="70"/>
      <c r="C399" s="168"/>
      <c r="D399" s="204"/>
      <c r="E399" s="732"/>
      <c r="F399" s="66" t="s">
        <v>908</v>
      </c>
      <c r="G399" s="82" t="s">
        <v>102</v>
      </c>
      <c r="H399" s="955"/>
      <c r="I399" s="796"/>
      <c r="J399" s="732"/>
      <c r="K399" s="732"/>
      <c r="L399" s="732"/>
      <c r="M399" s="732"/>
      <c r="N399" s="732"/>
      <c r="O399" s="732"/>
      <c r="P399" s="103" t="s">
        <v>878</v>
      </c>
      <c r="Q399" s="228"/>
      <c r="R399" s="228"/>
      <c r="S399" s="228"/>
      <c r="T399" s="228"/>
      <c r="U399" s="228"/>
      <c r="V399" s="228"/>
      <c r="W399" s="228"/>
      <c r="X399" s="228"/>
      <c r="Y399" s="228"/>
      <c r="Z399" s="228"/>
    </row>
    <row r="400" spans="1:26" ht="21" hidden="1" customHeight="1">
      <c r="A400" s="161"/>
      <c r="B400" s="70"/>
      <c r="C400" s="168"/>
      <c r="D400" s="204"/>
      <c r="E400" s="732"/>
      <c r="F400" s="66" t="s">
        <v>881</v>
      </c>
      <c r="G400" s="82" t="s">
        <v>102</v>
      </c>
      <c r="H400" s="955"/>
      <c r="I400" s="796"/>
      <c r="J400" s="732"/>
      <c r="K400" s="732"/>
      <c r="L400" s="732"/>
      <c r="M400" s="732"/>
      <c r="N400" s="732"/>
      <c r="O400" s="732"/>
      <c r="P400" s="103" t="s">
        <v>878</v>
      </c>
      <c r="Q400" s="228"/>
      <c r="R400" s="228"/>
      <c r="S400" s="228"/>
      <c r="T400" s="228"/>
      <c r="U400" s="228"/>
      <c r="V400" s="228"/>
      <c r="W400" s="228"/>
      <c r="X400" s="228"/>
      <c r="Y400" s="228"/>
      <c r="Z400" s="228"/>
    </row>
    <row r="401" spans="1:26" ht="21" hidden="1" customHeight="1">
      <c r="A401" s="161"/>
      <c r="B401" s="70"/>
      <c r="C401" s="168"/>
      <c r="D401" s="204"/>
      <c r="E401" s="732"/>
      <c r="F401" s="66" t="s">
        <v>909</v>
      </c>
      <c r="G401" s="82" t="s">
        <v>102</v>
      </c>
      <c r="H401" s="962"/>
      <c r="I401" s="796"/>
      <c r="J401" s="732"/>
      <c r="K401" s="732"/>
      <c r="L401" s="732"/>
      <c r="M401" s="732"/>
      <c r="N401" s="732"/>
      <c r="O401" s="732"/>
      <c r="P401" s="103" t="s">
        <v>910</v>
      </c>
      <c r="Q401" s="228"/>
      <c r="R401" s="228"/>
      <c r="S401" s="228"/>
      <c r="T401" s="228"/>
      <c r="U401" s="228"/>
      <c r="V401" s="228"/>
      <c r="W401" s="228"/>
      <c r="X401" s="228"/>
      <c r="Y401" s="228"/>
      <c r="Z401" s="228"/>
    </row>
    <row r="402" spans="1:26" ht="21" hidden="1" customHeight="1">
      <c r="A402" s="161"/>
      <c r="B402" s="70"/>
      <c r="C402" s="168"/>
      <c r="D402" s="204"/>
      <c r="E402" s="732"/>
      <c r="F402" s="66" t="s">
        <v>911</v>
      </c>
      <c r="G402" s="82" t="s">
        <v>102</v>
      </c>
      <c r="H402" s="962"/>
      <c r="I402" s="796"/>
      <c r="J402" s="732"/>
      <c r="K402" s="732"/>
      <c r="L402" s="732"/>
      <c r="M402" s="732"/>
      <c r="N402" s="732"/>
      <c r="O402" s="732"/>
      <c r="P402" s="103" t="s">
        <v>912</v>
      </c>
      <c r="Q402" s="228"/>
      <c r="R402" s="228"/>
      <c r="S402" s="228"/>
      <c r="T402" s="228"/>
      <c r="U402" s="228"/>
      <c r="V402" s="228"/>
      <c r="W402" s="228"/>
      <c r="X402" s="228"/>
      <c r="Y402" s="228"/>
      <c r="Z402" s="228"/>
    </row>
    <row r="403" spans="1:26" ht="21" hidden="1" customHeight="1">
      <c r="A403" s="161"/>
      <c r="B403" s="70"/>
      <c r="C403" s="168"/>
      <c r="D403" s="204"/>
      <c r="E403" s="732"/>
      <c r="F403" s="66" t="s">
        <v>4</v>
      </c>
      <c r="G403" s="82" t="s">
        <v>102</v>
      </c>
      <c r="H403" s="962"/>
      <c r="I403" s="796"/>
      <c r="J403" s="732"/>
      <c r="K403" s="732"/>
      <c r="L403" s="732"/>
      <c r="M403" s="732"/>
      <c r="N403" s="732"/>
      <c r="O403" s="732"/>
      <c r="P403" s="103" t="s">
        <v>913</v>
      </c>
      <c r="Q403" s="228"/>
      <c r="R403" s="228"/>
      <c r="S403" s="228"/>
      <c r="T403" s="228"/>
      <c r="U403" s="228"/>
      <c r="V403" s="228"/>
      <c r="W403" s="228"/>
      <c r="X403" s="228"/>
      <c r="Y403" s="228"/>
      <c r="Z403" s="228"/>
    </row>
    <row r="404" spans="1:26" ht="21" hidden="1" customHeight="1">
      <c r="A404" s="161"/>
      <c r="B404" s="70"/>
      <c r="C404" s="168"/>
      <c r="D404" s="204"/>
      <c r="E404" s="732"/>
      <c r="F404" s="66" t="s">
        <v>884</v>
      </c>
      <c r="G404" s="82" t="s">
        <v>102</v>
      </c>
      <c r="H404" s="961"/>
      <c r="I404" s="796"/>
      <c r="J404" s="732"/>
      <c r="K404" s="732"/>
      <c r="L404" s="732"/>
      <c r="M404" s="732"/>
      <c r="N404" s="732"/>
      <c r="O404" s="732"/>
      <c r="P404" s="103" t="s">
        <v>885</v>
      </c>
      <c r="Q404" s="228"/>
      <c r="R404" s="228"/>
      <c r="S404" s="228"/>
      <c r="T404" s="228"/>
      <c r="U404" s="228"/>
      <c r="V404" s="228"/>
      <c r="W404" s="228"/>
      <c r="X404" s="228"/>
      <c r="Y404" s="228"/>
      <c r="Z404" s="228"/>
    </row>
    <row r="405" spans="1:26" ht="15.75" hidden="1" customHeight="1">
      <c r="A405" s="161"/>
      <c r="B405" s="70"/>
      <c r="C405" s="168"/>
      <c r="D405" s="204"/>
      <c r="E405" s="732"/>
      <c r="F405" s="66" t="s">
        <v>925</v>
      </c>
      <c r="G405" s="82" t="s">
        <v>102</v>
      </c>
      <c r="H405" s="961"/>
      <c r="I405" s="796"/>
      <c r="J405" s="732"/>
      <c r="K405" s="732"/>
      <c r="L405" s="732"/>
      <c r="M405" s="732"/>
      <c r="N405" s="732"/>
      <c r="O405" s="732"/>
      <c r="P405" s="103" t="s">
        <v>927</v>
      </c>
      <c r="Q405" s="228"/>
      <c r="R405" s="228"/>
      <c r="S405" s="228"/>
      <c r="T405" s="228"/>
      <c r="U405" s="228"/>
      <c r="V405" s="228"/>
      <c r="W405" s="228"/>
      <c r="X405" s="228"/>
      <c r="Y405" s="228"/>
      <c r="Z405" s="228"/>
    </row>
    <row r="406" spans="1:26" ht="15.75" hidden="1" customHeight="1">
      <c r="A406" s="161"/>
      <c r="B406" s="70"/>
      <c r="C406" s="168"/>
      <c r="D406" s="204"/>
      <c r="E406" s="733"/>
      <c r="F406" s="66" t="s">
        <v>928</v>
      </c>
      <c r="G406" s="82" t="s">
        <v>102</v>
      </c>
      <c r="H406" s="961"/>
      <c r="I406" s="796"/>
      <c r="J406" s="733"/>
      <c r="K406" s="733"/>
      <c r="L406" s="733"/>
      <c r="M406" s="733"/>
      <c r="N406" s="733"/>
      <c r="O406" s="733"/>
      <c r="P406" s="103" t="s">
        <v>929</v>
      </c>
      <c r="Q406" s="228"/>
      <c r="R406" s="228"/>
      <c r="S406" s="228"/>
      <c r="T406" s="228"/>
      <c r="U406" s="228"/>
      <c r="V406" s="228"/>
      <c r="W406" s="228"/>
      <c r="X406" s="228"/>
      <c r="Y406" s="228"/>
      <c r="Z406" s="228"/>
    </row>
    <row r="407" spans="1:26" ht="31" hidden="1" customHeight="1">
      <c r="A407" s="161"/>
      <c r="B407" s="70"/>
      <c r="C407" s="168"/>
      <c r="D407" s="204"/>
      <c r="E407" s="969" t="s">
        <v>229</v>
      </c>
      <c r="F407" s="66" t="s">
        <v>900</v>
      </c>
      <c r="G407" s="82" t="s">
        <v>102</v>
      </c>
      <c r="H407" s="955"/>
      <c r="I407" s="796"/>
      <c r="J407" s="820"/>
      <c r="K407" s="820" t="s">
        <v>901</v>
      </c>
      <c r="L407" s="820">
        <v>1</v>
      </c>
      <c r="M407" s="957"/>
      <c r="N407" s="820"/>
      <c r="O407" s="820"/>
      <c r="P407" s="103" t="s">
        <v>878</v>
      </c>
      <c r="Q407" s="228"/>
      <c r="R407" s="228"/>
      <c r="S407" s="228"/>
      <c r="T407" s="228"/>
      <c r="U407" s="228"/>
      <c r="V407" s="228"/>
      <c r="W407" s="228"/>
      <c r="X407" s="228"/>
      <c r="Y407" s="228"/>
      <c r="Z407" s="228"/>
    </row>
    <row r="408" spans="1:26" ht="21" hidden="1" customHeight="1">
      <c r="A408" s="161"/>
      <c r="B408" s="70"/>
      <c r="C408" s="168"/>
      <c r="D408" s="204"/>
      <c r="E408" s="732"/>
      <c r="F408" s="66" t="s">
        <v>891</v>
      </c>
      <c r="G408" s="82" t="s">
        <v>102</v>
      </c>
      <c r="H408" s="955"/>
      <c r="I408" s="796"/>
      <c r="J408" s="732"/>
      <c r="K408" s="732"/>
      <c r="L408" s="732"/>
      <c r="M408" s="732"/>
      <c r="N408" s="732"/>
      <c r="O408" s="732"/>
      <c r="P408" s="103" t="s">
        <v>878</v>
      </c>
      <c r="Q408" s="228"/>
      <c r="R408" s="228"/>
      <c r="S408" s="228"/>
      <c r="T408" s="228"/>
      <c r="U408" s="228"/>
      <c r="V408" s="228"/>
      <c r="W408" s="228"/>
      <c r="X408" s="228"/>
      <c r="Y408" s="228"/>
      <c r="Z408" s="228"/>
    </row>
    <row r="409" spans="1:26" ht="21" hidden="1" customHeight="1">
      <c r="A409" s="161"/>
      <c r="B409" s="70"/>
      <c r="C409" s="168"/>
      <c r="D409" s="204"/>
      <c r="E409" s="732"/>
      <c r="F409" s="66" t="s">
        <v>902</v>
      </c>
      <c r="G409" s="82" t="s">
        <v>102</v>
      </c>
      <c r="H409" s="955"/>
      <c r="I409" s="796"/>
      <c r="J409" s="732"/>
      <c r="K409" s="732"/>
      <c r="L409" s="732"/>
      <c r="M409" s="732"/>
      <c r="N409" s="732"/>
      <c r="O409" s="732"/>
      <c r="P409" s="103" t="s">
        <v>878</v>
      </c>
      <c r="Q409" s="228"/>
      <c r="R409" s="228"/>
      <c r="S409" s="228"/>
      <c r="T409" s="228"/>
      <c r="U409" s="228"/>
      <c r="V409" s="228"/>
      <c r="W409" s="228"/>
      <c r="X409" s="228"/>
      <c r="Y409" s="228"/>
      <c r="Z409" s="228"/>
    </row>
    <row r="410" spans="1:26" ht="21" hidden="1" customHeight="1">
      <c r="A410" s="161"/>
      <c r="B410" s="70"/>
      <c r="C410" s="168"/>
      <c r="D410" s="204"/>
      <c r="E410" s="732"/>
      <c r="F410" s="66" t="s">
        <v>903</v>
      </c>
      <c r="G410" s="82" t="s">
        <v>102</v>
      </c>
      <c r="H410" s="961"/>
      <c r="I410" s="796"/>
      <c r="J410" s="732"/>
      <c r="K410" s="732"/>
      <c r="L410" s="732"/>
      <c r="M410" s="732"/>
      <c r="N410" s="732"/>
      <c r="O410" s="732"/>
      <c r="P410" s="103" t="s">
        <v>878</v>
      </c>
      <c r="Q410" s="228"/>
      <c r="R410" s="228"/>
      <c r="S410" s="228"/>
      <c r="T410" s="228"/>
      <c r="U410" s="228"/>
      <c r="V410" s="228"/>
      <c r="W410" s="228"/>
      <c r="X410" s="228"/>
      <c r="Y410" s="228"/>
      <c r="Z410" s="228"/>
    </row>
    <row r="411" spans="1:26" ht="21" hidden="1" customHeight="1">
      <c r="A411" s="161"/>
      <c r="B411" s="70"/>
      <c r="C411" s="168"/>
      <c r="D411" s="204"/>
      <c r="E411" s="732"/>
      <c r="F411" s="66" t="s">
        <v>904</v>
      </c>
      <c r="G411" s="82" t="s">
        <v>102</v>
      </c>
      <c r="H411" s="961"/>
      <c r="I411" s="796"/>
      <c r="J411" s="732"/>
      <c r="K411" s="732"/>
      <c r="L411" s="732"/>
      <c r="M411" s="732"/>
      <c r="N411" s="732"/>
      <c r="O411" s="732"/>
      <c r="P411" s="103" t="s">
        <v>905</v>
      </c>
      <c r="Q411" s="228"/>
      <c r="R411" s="228"/>
      <c r="S411" s="228"/>
      <c r="T411" s="228"/>
      <c r="U411" s="228"/>
      <c r="V411" s="228"/>
      <c r="W411" s="228"/>
      <c r="X411" s="228"/>
      <c r="Y411" s="228"/>
      <c r="Z411" s="228"/>
    </row>
    <row r="412" spans="1:26" ht="21" hidden="1" customHeight="1">
      <c r="A412" s="161"/>
      <c r="B412" s="70"/>
      <c r="C412" s="168"/>
      <c r="D412" s="204"/>
      <c r="E412" s="732"/>
      <c r="F412" s="66" t="s">
        <v>906</v>
      </c>
      <c r="G412" s="82" t="s">
        <v>102</v>
      </c>
      <c r="H412" s="961"/>
      <c r="I412" s="796"/>
      <c r="J412" s="732"/>
      <c r="K412" s="732"/>
      <c r="L412" s="732"/>
      <c r="M412" s="732"/>
      <c r="N412" s="732"/>
      <c r="O412" s="732"/>
      <c r="P412" s="103" t="s">
        <v>878</v>
      </c>
      <c r="Q412" s="228"/>
      <c r="R412" s="228"/>
      <c r="S412" s="228"/>
      <c r="T412" s="228"/>
      <c r="U412" s="228"/>
      <c r="V412" s="228"/>
      <c r="W412" s="228"/>
      <c r="X412" s="228"/>
      <c r="Y412" s="228"/>
      <c r="Z412" s="228"/>
    </row>
    <row r="413" spans="1:26" ht="21" hidden="1" customHeight="1">
      <c r="A413" s="161"/>
      <c r="B413" s="70"/>
      <c r="C413" s="168"/>
      <c r="D413" s="204"/>
      <c r="E413" s="732"/>
      <c r="F413" s="66" t="s">
        <v>907</v>
      </c>
      <c r="G413" s="82" t="s">
        <v>102</v>
      </c>
      <c r="H413" s="955"/>
      <c r="I413" s="796"/>
      <c r="J413" s="732"/>
      <c r="K413" s="732"/>
      <c r="L413" s="732"/>
      <c r="M413" s="732"/>
      <c r="N413" s="732"/>
      <c r="O413" s="732"/>
      <c r="P413" s="103" t="s">
        <v>878</v>
      </c>
      <c r="Q413" s="228"/>
      <c r="R413" s="228"/>
      <c r="S413" s="228"/>
      <c r="T413" s="228"/>
      <c r="U413" s="228"/>
      <c r="V413" s="228"/>
      <c r="W413" s="228"/>
      <c r="X413" s="228"/>
      <c r="Y413" s="228"/>
      <c r="Z413" s="228"/>
    </row>
    <row r="414" spans="1:26" ht="21" hidden="1" customHeight="1">
      <c r="A414" s="161"/>
      <c r="B414" s="70"/>
      <c r="C414" s="168"/>
      <c r="D414" s="204"/>
      <c r="E414" s="732"/>
      <c r="F414" s="66" t="s">
        <v>908</v>
      </c>
      <c r="G414" s="82" t="s">
        <v>102</v>
      </c>
      <c r="H414" s="955"/>
      <c r="I414" s="796"/>
      <c r="J414" s="732"/>
      <c r="K414" s="732"/>
      <c r="L414" s="732"/>
      <c r="M414" s="732"/>
      <c r="N414" s="732"/>
      <c r="O414" s="732"/>
      <c r="P414" s="103" t="s">
        <v>878</v>
      </c>
      <c r="Q414" s="228"/>
      <c r="R414" s="228"/>
      <c r="S414" s="228"/>
      <c r="T414" s="228"/>
      <c r="U414" s="228"/>
      <c r="V414" s="228"/>
      <c r="W414" s="228"/>
      <c r="X414" s="228"/>
      <c r="Y414" s="228"/>
      <c r="Z414" s="228"/>
    </row>
    <row r="415" spans="1:26" ht="21" hidden="1" customHeight="1">
      <c r="A415" s="161"/>
      <c r="B415" s="70"/>
      <c r="C415" s="168"/>
      <c r="D415" s="204"/>
      <c r="E415" s="732"/>
      <c r="F415" s="66" t="s">
        <v>881</v>
      </c>
      <c r="G415" s="82" t="s">
        <v>102</v>
      </c>
      <c r="H415" s="955"/>
      <c r="I415" s="796"/>
      <c r="J415" s="732"/>
      <c r="K415" s="732"/>
      <c r="L415" s="732"/>
      <c r="M415" s="732"/>
      <c r="N415" s="732"/>
      <c r="O415" s="732"/>
      <c r="P415" s="103" t="s">
        <v>878</v>
      </c>
      <c r="Q415" s="228"/>
      <c r="R415" s="228"/>
      <c r="S415" s="228"/>
      <c r="T415" s="228"/>
      <c r="U415" s="228"/>
      <c r="V415" s="228"/>
      <c r="W415" s="228"/>
      <c r="X415" s="228"/>
      <c r="Y415" s="228"/>
      <c r="Z415" s="228"/>
    </row>
    <row r="416" spans="1:26" ht="21" hidden="1" customHeight="1">
      <c r="A416" s="161"/>
      <c r="B416" s="70"/>
      <c r="C416" s="168"/>
      <c r="D416" s="204"/>
      <c r="E416" s="732"/>
      <c r="F416" s="66" t="s">
        <v>909</v>
      </c>
      <c r="G416" s="82" t="s">
        <v>102</v>
      </c>
      <c r="H416" s="962"/>
      <c r="I416" s="796"/>
      <c r="J416" s="732"/>
      <c r="K416" s="732"/>
      <c r="L416" s="732"/>
      <c r="M416" s="732"/>
      <c r="N416" s="732"/>
      <c r="O416" s="732"/>
      <c r="P416" s="103" t="s">
        <v>910</v>
      </c>
      <c r="Q416" s="228"/>
      <c r="R416" s="228"/>
      <c r="S416" s="228"/>
      <c r="T416" s="228"/>
      <c r="U416" s="228"/>
      <c r="V416" s="228"/>
      <c r="W416" s="228"/>
      <c r="X416" s="228"/>
      <c r="Y416" s="228"/>
      <c r="Z416" s="228"/>
    </row>
    <row r="417" spans="1:26" ht="21" hidden="1" customHeight="1">
      <c r="A417" s="161"/>
      <c r="B417" s="70"/>
      <c r="C417" s="168"/>
      <c r="D417" s="204"/>
      <c r="E417" s="732"/>
      <c r="F417" s="66" t="s">
        <v>911</v>
      </c>
      <c r="G417" s="82" t="s">
        <v>102</v>
      </c>
      <c r="I417" s="643"/>
      <c r="J417" s="732"/>
      <c r="K417" s="732"/>
      <c r="L417" s="732"/>
      <c r="M417" s="732"/>
      <c r="N417" s="732"/>
      <c r="O417" s="732"/>
      <c r="P417" s="103" t="s">
        <v>912</v>
      </c>
      <c r="Q417" s="228"/>
      <c r="R417" s="228"/>
      <c r="S417" s="228"/>
      <c r="T417" s="228"/>
      <c r="U417" s="228"/>
      <c r="V417" s="228"/>
      <c r="W417" s="228"/>
      <c r="X417" s="228"/>
      <c r="Y417" s="228"/>
      <c r="Z417" s="228"/>
    </row>
    <row r="418" spans="1:26" ht="21" hidden="1" customHeight="1">
      <c r="A418" s="161"/>
      <c r="B418" s="70"/>
      <c r="C418" s="168"/>
      <c r="D418" s="204"/>
      <c r="E418" s="732"/>
      <c r="F418" s="66" t="s">
        <v>4</v>
      </c>
      <c r="G418" s="82" t="s">
        <v>102</v>
      </c>
      <c r="H418" s="962"/>
      <c r="I418" s="796"/>
      <c r="J418" s="732"/>
      <c r="K418" s="732"/>
      <c r="L418" s="732"/>
      <c r="M418" s="732"/>
      <c r="N418" s="732"/>
      <c r="O418" s="732"/>
      <c r="P418" s="103" t="s">
        <v>913</v>
      </c>
      <c r="Q418" s="228"/>
      <c r="R418" s="228"/>
      <c r="S418" s="228"/>
      <c r="T418" s="228"/>
      <c r="U418" s="228"/>
      <c r="V418" s="228"/>
      <c r="W418" s="228"/>
      <c r="X418" s="228"/>
      <c r="Y418" s="228"/>
      <c r="Z418" s="228"/>
    </row>
    <row r="419" spans="1:26" ht="33" hidden="1" customHeight="1">
      <c r="A419" s="161"/>
      <c r="B419" s="70"/>
      <c r="C419" s="168"/>
      <c r="D419" s="204"/>
      <c r="E419" s="732"/>
      <c r="F419" s="66" t="s">
        <v>884</v>
      </c>
      <c r="G419" s="82" t="s">
        <v>102</v>
      </c>
      <c r="H419" s="961"/>
      <c r="I419" s="796"/>
      <c r="J419" s="732"/>
      <c r="K419" s="732"/>
      <c r="L419" s="732"/>
      <c r="M419" s="732"/>
      <c r="N419" s="732"/>
      <c r="O419" s="732"/>
      <c r="P419" s="103" t="s">
        <v>885</v>
      </c>
      <c r="Q419" s="228"/>
      <c r="R419" s="228"/>
      <c r="S419" s="228"/>
      <c r="T419" s="228"/>
      <c r="U419" s="228"/>
      <c r="V419" s="228"/>
      <c r="W419" s="228"/>
      <c r="X419" s="228"/>
      <c r="Y419" s="228"/>
      <c r="Z419" s="228"/>
    </row>
    <row r="420" spans="1:26" ht="30" hidden="1" customHeight="1">
      <c r="A420" s="161"/>
      <c r="B420" s="70"/>
      <c r="C420" s="168"/>
      <c r="D420" s="204"/>
      <c r="E420" s="732"/>
      <c r="F420" s="66" t="s">
        <v>925</v>
      </c>
      <c r="G420" s="82" t="s">
        <v>102</v>
      </c>
      <c r="H420" s="961"/>
      <c r="I420" s="796"/>
      <c r="J420" s="732"/>
      <c r="K420" s="732"/>
      <c r="L420" s="732"/>
      <c r="M420" s="732"/>
      <c r="N420" s="732"/>
      <c r="O420" s="732"/>
      <c r="P420" s="103" t="s">
        <v>927</v>
      </c>
      <c r="Q420" s="228"/>
      <c r="R420" s="228"/>
      <c r="S420" s="228"/>
      <c r="T420" s="228"/>
      <c r="U420" s="228"/>
      <c r="V420" s="228"/>
      <c r="W420" s="228"/>
      <c r="X420" s="228"/>
      <c r="Y420" s="228"/>
      <c r="Z420" s="228"/>
    </row>
    <row r="421" spans="1:26" ht="46" hidden="1" customHeight="1">
      <c r="A421" s="161"/>
      <c r="B421" s="70"/>
      <c r="C421" s="168"/>
      <c r="D421" s="204"/>
      <c r="E421" s="733"/>
      <c r="F421" s="66" t="s">
        <v>928</v>
      </c>
      <c r="G421" s="82" t="s">
        <v>102</v>
      </c>
      <c r="H421" s="961"/>
      <c r="I421" s="796"/>
      <c r="J421" s="733"/>
      <c r="K421" s="733"/>
      <c r="L421" s="733"/>
      <c r="M421" s="733"/>
      <c r="N421" s="733"/>
      <c r="O421" s="733"/>
      <c r="P421" s="103" t="s">
        <v>929</v>
      </c>
      <c r="Q421" s="228"/>
      <c r="R421" s="228"/>
      <c r="S421" s="228"/>
      <c r="T421" s="228"/>
      <c r="U421" s="228"/>
      <c r="V421" s="228"/>
      <c r="W421" s="228"/>
      <c r="X421" s="228"/>
      <c r="Y421" s="228"/>
      <c r="Z421" s="228"/>
    </row>
    <row r="422" spans="1:26" ht="30" customHeight="1">
      <c r="A422" s="236"/>
      <c r="B422" s="201"/>
      <c r="C422" s="216" t="s">
        <v>129</v>
      </c>
      <c r="D422" s="979" t="s">
        <v>944</v>
      </c>
      <c r="E422" s="785"/>
      <c r="F422" s="785"/>
      <c r="G422" s="785"/>
      <c r="H422" s="785"/>
      <c r="I422" s="796"/>
      <c r="J422" s="240"/>
      <c r="K422" s="241"/>
      <c r="L422" s="241"/>
      <c r="M422" s="242"/>
      <c r="N422" s="243">
        <f>N423+N592+N635+N670+N709</f>
        <v>75.199999999999989</v>
      </c>
      <c r="O422" s="243"/>
      <c r="P422" s="244"/>
      <c r="Q422" s="230"/>
      <c r="R422" s="230"/>
      <c r="S422" s="230"/>
      <c r="T422" s="230"/>
      <c r="U422" s="230"/>
      <c r="V422" s="230"/>
      <c r="W422" s="230"/>
      <c r="X422" s="230"/>
      <c r="Y422" s="230"/>
      <c r="Z422" s="230"/>
    </row>
    <row r="423" spans="1:26" ht="38.25" customHeight="1">
      <c r="A423" s="236"/>
      <c r="B423" s="201"/>
      <c r="C423" s="231"/>
      <c r="D423" s="237" t="s">
        <v>28</v>
      </c>
      <c r="E423" s="980" t="s">
        <v>945</v>
      </c>
      <c r="F423" s="785"/>
      <c r="G423" s="785"/>
      <c r="H423" s="785"/>
      <c r="I423" s="796"/>
      <c r="J423" s="220"/>
      <c r="K423" s="222"/>
      <c r="L423" s="222"/>
      <c r="M423" s="222"/>
      <c r="N423" s="101">
        <f>N424+N503+N530+N555</f>
        <v>75.199999999999989</v>
      </c>
      <c r="O423" s="101"/>
      <c r="P423" s="235" t="s">
        <v>946</v>
      </c>
      <c r="Q423" s="229"/>
      <c r="R423" s="229"/>
      <c r="S423" s="229"/>
      <c r="T423" s="229"/>
      <c r="U423" s="229"/>
      <c r="V423" s="229"/>
      <c r="W423" s="229"/>
      <c r="X423" s="229"/>
      <c r="Y423" s="229"/>
      <c r="Z423" s="229"/>
    </row>
    <row r="424" spans="1:26" ht="30" customHeight="1">
      <c r="A424" s="236"/>
      <c r="B424" s="201"/>
      <c r="C424" s="231"/>
      <c r="D424" s="232"/>
      <c r="E424" s="227" t="s">
        <v>225</v>
      </c>
      <c r="F424" s="238" t="s">
        <v>947</v>
      </c>
      <c r="G424" s="239"/>
      <c r="H424" s="239"/>
      <c r="I424" s="245"/>
      <c r="J424" s="238"/>
      <c r="K424" s="226"/>
      <c r="L424" s="226"/>
      <c r="M424" s="226"/>
      <c r="N424" s="203">
        <f>SUM(N425:N502)</f>
        <v>72.88</v>
      </c>
      <c r="O424" s="203"/>
      <c r="P424" s="190" t="s">
        <v>948</v>
      </c>
      <c r="Q424" s="229"/>
      <c r="R424" s="229"/>
      <c r="S424" s="229"/>
      <c r="T424" s="229"/>
      <c r="U424" s="229"/>
      <c r="V424" s="229"/>
      <c r="W424" s="229"/>
      <c r="X424" s="229"/>
      <c r="Y424" s="229"/>
      <c r="Z424" s="229"/>
    </row>
    <row r="425" spans="1:26" ht="21" customHeight="1">
      <c r="A425" s="161"/>
      <c r="B425" s="70"/>
      <c r="C425" s="168"/>
      <c r="D425" s="204"/>
      <c r="E425" s="969" t="s">
        <v>223</v>
      </c>
      <c r="F425" s="66" t="s">
        <v>900</v>
      </c>
      <c r="G425" s="82" t="s">
        <v>102</v>
      </c>
      <c r="H425" s="955" t="s">
        <v>1307</v>
      </c>
      <c r="I425" s="796"/>
      <c r="J425" s="1000" t="s">
        <v>1311</v>
      </c>
      <c r="K425" s="820" t="s">
        <v>949</v>
      </c>
      <c r="L425" s="820">
        <v>1</v>
      </c>
      <c r="M425" s="957">
        <v>17.25</v>
      </c>
      <c r="N425" s="820">
        <f>L425*M425</f>
        <v>17.25</v>
      </c>
      <c r="O425" s="974">
        <v>17.25</v>
      </c>
      <c r="P425" s="103" t="s">
        <v>878</v>
      </c>
      <c r="Q425" s="228"/>
      <c r="R425" s="228"/>
      <c r="S425" s="228"/>
      <c r="T425" s="228"/>
      <c r="U425" s="228"/>
      <c r="V425" s="228"/>
      <c r="W425" s="228"/>
      <c r="X425" s="228"/>
      <c r="Y425" s="228"/>
      <c r="Z425" s="228"/>
    </row>
    <row r="426" spans="1:26" ht="32.5" customHeight="1">
      <c r="A426" s="161"/>
      <c r="B426" s="70"/>
      <c r="C426" s="168"/>
      <c r="D426" s="204"/>
      <c r="E426" s="732"/>
      <c r="F426" s="66" t="s">
        <v>891</v>
      </c>
      <c r="G426" s="82" t="s">
        <v>102</v>
      </c>
      <c r="H426" s="955" t="s">
        <v>1587</v>
      </c>
      <c r="I426" s="796"/>
      <c r="J426" s="732"/>
      <c r="K426" s="732"/>
      <c r="L426" s="732"/>
      <c r="M426" s="732"/>
      <c r="N426" s="732"/>
      <c r="O426" s="975"/>
      <c r="P426" s="103" t="s">
        <v>878</v>
      </c>
      <c r="Q426" s="228"/>
      <c r="R426" s="228"/>
      <c r="S426" s="228"/>
      <c r="T426" s="228"/>
      <c r="U426" s="228"/>
      <c r="V426" s="228"/>
      <c r="W426" s="228"/>
      <c r="X426" s="228"/>
      <c r="Y426" s="228"/>
      <c r="Z426" s="228"/>
    </row>
    <row r="427" spans="1:26" ht="66.650000000000006" customHeight="1">
      <c r="A427" s="161"/>
      <c r="B427" s="70"/>
      <c r="C427" s="168"/>
      <c r="D427" s="204"/>
      <c r="E427" s="732"/>
      <c r="F427" s="66" t="s">
        <v>950</v>
      </c>
      <c r="G427" s="82" t="s">
        <v>102</v>
      </c>
      <c r="H427" s="961" t="s">
        <v>1584</v>
      </c>
      <c r="I427" s="796"/>
      <c r="J427" s="732"/>
      <c r="K427" s="732"/>
      <c r="L427" s="732"/>
      <c r="M427" s="732"/>
      <c r="N427" s="732"/>
      <c r="O427" s="975"/>
      <c r="P427" s="103" t="s">
        <v>878</v>
      </c>
      <c r="Q427" s="228"/>
      <c r="R427" s="228"/>
      <c r="S427" s="228"/>
      <c r="T427" s="228"/>
      <c r="U427" s="228"/>
      <c r="V427" s="228"/>
      <c r="W427" s="228"/>
      <c r="X427" s="228"/>
      <c r="Y427" s="228"/>
      <c r="Z427" s="228"/>
    </row>
    <row r="428" spans="1:26" ht="81.650000000000006" customHeight="1">
      <c r="A428" s="161"/>
      <c r="B428" s="70"/>
      <c r="C428" s="168"/>
      <c r="D428" s="204"/>
      <c r="E428" s="732"/>
      <c r="F428" s="66" t="s">
        <v>951</v>
      </c>
      <c r="G428" s="82" t="s">
        <v>102</v>
      </c>
      <c r="H428" s="955" t="s">
        <v>1308</v>
      </c>
      <c r="I428" s="796"/>
      <c r="J428" s="732"/>
      <c r="K428" s="732"/>
      <c r="L428" s="732"/>
      <c r="M428" s="732"/>
      <c r="N428" s="732"/>
      <c r="O428" s="975"/>
      <c r="P428" s="103" t="s">
        <v>878</v>
      </c>
      <c r="Q428" s="228"/>
      <c r="R428" s="228"/>
      <c r="S428" s="228"/>
      <c r="T428" s="228"/>
      <c r="U428" s="228"/>
      <c r="V428" s="228"/>
      <c r="W428" s="228"/>
      <c r="X428" s="228"/>
      <c r="Y428" s="228"/>
      <c r="Z428" s="228"/>
    </row>
    <row r="429" spans="1:26" ht="28.5" customHeight="1">
      <c r="A429" s="161"/>
      <c r="B429" s="70"/>
      <c r="C429" s="168"/>
      <c r="D429" s="204"/>
      <c r="E429" s="732"/>
      <c r="F429" s="66" t="s">
        <v>952</v>
      </c>
      <c r="G429" s="82" t="s">
        <v>102</v>
      </c>
      <c r="H429" s="961" t="s">
        <v>1309</v>
      </c>
      <c r="I429" s="796"/>
      <c r="J429" s="732"/>
      <c r="K429" s="732"/>
      <c r="L429" s="732"/>
      <c r="M429" s="732"/>
      <c r="N429" s="732"/>
      <c r="O429" s="975"/>
      <c r="P429" s="103" t="s">
        <v>878</v>
      </c>
      <c r="Q429" s="228"/>
      <c r="R429" s="228"/>
      <c r="S429" s="228"/>
      <c r="T429" s="228"/>
      <c r="U429" s="228"/>
      <c r="V429" s="228"/>
      <c r="W429" s="228"/>
      <c r="X429" s="228"/>
      <c r="Y429" s="228"/>
      <c r="Z429" s="228"/>
    </row>
    <row r="430" spans="1:26" ht="21" customHeight="1">
      <c r="A430" s="161"/>
      <c r="B430" s="70"/>
      <c r="C430" s="168"/>
      <c r="D430" s="204"/>
      <c r="E430" s="732"/>
      <c r="F430" s="66" t="s">
        <v>953</v>
      </c>
      <c r="G430" s="82" t="s">
        <v>102</v>
      </c>
      <c r="H430" s="994" t="s">
        <v>1310</v>
      </c>
      <c r="I430" s="995"/>
      <c r="J430" s="732"/>
      <c r="K430" s="732"/>
      <c r="L430" s="732"/>
      <c r="M430" s="732"/>
      <c r="N430" s="732"/>
      <c r="O430" s="975"/>
      <c r="P430" s="103" t="s">
        <v>954</v>
      </c>
      <c r="Q430" s="228"/>
      <c r="R430" s="228"/>
      <c r="S430" s="228"/>
      <c r="T430" s="228"/>
      <c r="U430" s="228"/>
      <c r="V430" s="228"/>
      <c r="W430" s="228"/>
      <c r="X430" s="228"/>
      <c r="Y430" s="228"/>
      <c r="Z430" s="228"/>
    </row>
    <row r="431" spans="1:26" ht="21" customHeight="1">
      <c r="A431" s="161"/>
      <c r="B431" s="70"/>
      <c r="C431" s="168"/>
      <c r="D431" s="204"/>
      <c r="E431" s="732"/>
      <c r="F431" s="66" t="s">
        <v>955</v>
      </c>
      <c r="G431" s="82" t="s">
        <v>102</v>
      </c>
      <c r="H431" s="955" t="s">
        <v>1312</v>
      </c>
      <c r="I431" s="796"/>
      <c r="J431" s="732"/>
      <c r="K431" s="732"/>
      <c r="L431" s="732"/>
      <c r="M431" s="732"/>
      <c r="N431" s="732"/>
      <c r="O431" s="975"/>
      <c r="P431" s="103" t="s">
        <v>878</v>
      </c>
      <c r="Q431" s="228"/>
      <c r="R431" s="228"/>
      <c r="S431" s="228"/>
      <c r="T431" s="228"/>
      <c r="U431" s="228"/>
      <c r="V431" s="228"/>
      <c r="W431" s="228"/>
      <c r="X431" s="228"/>
      <c r="Y431" s="228"/>
      <c r="Z431" s="228"/>
    </row>
    <row r="432" spans="1:26" ht="21" customHeight="1">
      <c r="A432" s="161"/>
      <c r="B432" s="70"/>
      <c r="C432" s="168"/>
      <c r="D432" s="204"/>
      <c r="E432" s="732"/>
      <c r="F432" s="66" t="s">
        <v>4</v>
      </c>
      <c r="G432" s="82" t="s">
        <v>102</v>
      </c>
      <c r="H432" s="962" t="s">
        <v>1313</v>
      </c>
      <c r="I432" s="796"/>
      <c r="J432" s="732"/>
      <c r="K432" s="732"/>
      <c r="L432" s="732"/>
      <c r="M432" s="732"/>
      <c r="N432" s="732"/>
      <c r="O432" s="975"/>
      <c r="P432" s="103" t="s">
        <v>956</v>
      </c>
      <c r="Q432" s="228"/>
      <c r="R432" s="228"/>
      <c r="S432" s="228"/>
      <c r="T432" s="228"/>
      <c r="U432" s="228"/>
      <c r="V432" s="228"/>
      <c r="W432" s="228"/>
      <c r="X432" s="228"/>
      <c r="Y432" s="228"/>
      <c r="Z432" s="228"/>
    </row>
    <row r="433" spans="1:26" ht="51.65" customHeight="1">
      <c r="A433" s="161"/>
      <c r="B433" s="70"/>
      <c r="C433" s="168"/>
      <c r="D433" s="204"/>
      <c r="E433" s="732"/>
      <c r="F433" s="66" t="s">
        <v>884</v>
      </c>
      <c r="G433" s="82" t="s">
        <v>102</v>
      </c>
      <c r="H433" s="962" t="s">
        <v>1538</v>
      </c>
      <c r="I433" s="796"/>
      <c r="J433" s="732"/>
      <c r="K433" s="732"/>
      <c r="L433" s="732"/>
      <c r="M433" s="732"/>
      <c r="N433" s="732"/>
      <c r="O433" s="975"/>
      <c r="P433" s="103" t="s">
        <v>885</v>
      </c>
      <c r="Q433" s="228"/>
      <c r="R433" s="228"/>
      <c r="S433" s="228"/>
      <c r="T433" s="228"/>
      <c r="U433" s="228"/>
      <c r="V433" s="228"/>
      <c r="W433" s="228"/>
      <c r="X433" s="228"/>
      <c r="Y433" s="228"/>
      <c r="Z433" s="228"/>
    </row>
    <row r="434" spans="1:26" ht="31" customHeight="1">
      <c r="A434" s="161"/>
      <c r="B434" s="70"/>
      <c r="C434" s="168"/>
      <c r="D434" s="204"/>
      <c r="E434" s="732"/>
      <c r="F434" s="66" t="s">
        <v>957</v>
      </c>
      <c r="G434" s="82" t="s">
        <v>102</v>
      </c>
      <c r="H434" s="962" t="s">
        <v>1316</v>
      </c>
      <c r="I434" s="796"/>
      <c r="J434" s="732"/>
      <c r="K434" s="732"/>
      <c r="L434" s="732"/>
      <c r="M434" s="732"/>
      <c r="N434" s="732"/>
      <c r="O434" s="975"/>
      <c r="P434" s="103" t="s">
        <v>958</v>
      </c>
      <c r="Q434" s="228"/>
      <c r="R434" s="228"/>
      <c r="S434" s="228"/>
      <c r="T434" s="228"/>
      <c r="U434" s="228"/>
      <c r="V434" s="228"/>
      <c r="W434" s="228"/>
      <c r="X434" s="228"/>
      <c r="Y434" s="228"/>
      <c r="Z434" s="228"/>
    </row>
    <row r="435" spans="1:26" ht="39.65" customHeight="1">
      <c r="A435" s="161"/>
      <c r="B435" s="70"/>
      <c r="C435" s="168"/>
      <c r="D435" s="204"/>
      <c r="E435" s="732"/>
      <c r="F435" s="66" t="s">
        <v>959</v>
      </c>
      <c r="G435" s="82" t="s">
        <v>102</v>
      </c>
      <c r="H435" s="962" t="s">
        <v>1416</v>
      </c>
      <c r="I435" s="796"/>
      <c r="J435" s="732"/>
      <c r="K435" s="732"/>
      <c r="L435" s="732"/>
      <c r="M435" s="732"/>
      <c r="N435" s="732"/>
      <c r="O435" s="975"/>
      <c r="P435" s="103" t="s">
        <v>919</v>
      </c>
      <c r="Q435" s="228"/>
      <c r="R435" s="228"/>
      <c r="S435" s="228"/>
      <c r="T435" s="228"/>
      <c r="U435" s="228"/>
      <c r="V435" s="228"/>
      <c r="W435" s="228"/>
      <c r="X435" s="228"/>
      <c r="Y435" s="228"/>
      <c r="Z435" s="228"/>
    </row>
    <row r="436" spans="1:26" ht="39" customHeight="1">
      <c r="A436" s="161"/>
      <c r="B436" s="70"/>
      <c r="C436" s="168"/>
      <c r="D436" s="204"/>
      <c r="E436" s="732"/>
      <c r="F436" s="66" t="s">
        <v>923</v>
      </c>
      <c r="G436" s="82" t="s">
        <v>102</v>
      </c>
      <c r="H436" s="961"/>
      <c r="I436" s="796"/>
      <c r="J436" s="732"/>
      <c r="K436" s="732"/>
      <c r="L436" s="732"/>
      <c r="M436" s="732"/>
      <c r="N436" s="732"/>
      <c r="O436" s="975"/>
      <c r="P436" s="103" t="s">
        <v>960</v>
      </c>
      <c r="Q436" s="228"/>
      <c r="R436" s="228"/>
      <c r="S436" s="228"/>
      <c r="T436" s="228"/>
      <c r="U436" s="228"/>
      <c r="V436" s="228"/>
      <c r="W436" s="228"/>
      <c r="X436" s="228"/>
      <c r="Y436" s="228"/>
      <c r="Z436" s="228"/>
    </row>
    <row r="437" spans="1:26" ht="48.65" customHeight="1">
      <c r="A437" s="161"/>
      <c r="B437" s="70"/>
      <c r="C437" s="168"/>
      <c r="D437" s="204"/>
      <c r="E437" s="732"/>
      <c r="F437" s="66" t="s">
        <v>928</v>
      </c>
      <c r="G437" s="82" t="s">
        <v>102</v>
      </c>
      <c r="H437" s="962" t="s">
        <v>1417</v>
      </c>
      <c r="I437" s="796"/>
      <c r="J437" s="732"/>
      <c r="K437" s="732"/>
      <c r="L437" s="732"/>
      <c r="M437" s="732"/>
      <c r="N437" s="732"/>
      <c r="O437" s="975"/>
      <c r="P437" s="103" t="s">
        <v>961</v>
      </c>
      <c r="Q437" s="228"/>
      <c r="R437" s="228"/>
      <c r="S437" s="228"/>
      <c r="T437" s="228"/>
      <c r="U437" s="228"/>
      <c r="V437" s="228"/>
      <c r="W437" s="228"/>
      <c r="X437" s="228"/>
      <c r="Y437" s="228"/>
      <c r="Z437" s="228"/>
    </row>
    <row r="438" spans="1:26" s="638" customFormat="1" ht="36" customHeight="1">
      <c r="A438" s="161"/>
      <c r="B438" s="70"/>
      <c r="C438" s="168"/>
      <c r="D438" s="204"/>
      <c r="E438" s="964" t="s">
        <v>229</v>
      </c>
      <c r="F438" s="639" t="s">
        <v>900</v>
      </c>
      <c r="G438" s="640" t="s">
        <v>102</v>
      </c>
      <c r="H438" s="955" t="s">
        <v>1314</v>
      </c>
      <c r="I438" s="1004"/>
      <c r="J438" s="1000" t="s">
        <v>1311</v>
      </c>
      <c r="K438" s="820" t="s">
        <v>949</v>
      </c>
      <c r="L438" s="820">
        <v>1</v>
      </c>
      <c r="M438" s="957">
        <v>17.16</v>
      </c>
      <c r="N438" s="820">
        <f>L438*M438</f>
        <v>17.16</v>
      </c>
      <c r="O438" s="974">
        <v>17.16</v>
      </c>
      <c r="P438" s="103" t="s">
        <v>878</v>
      </c>
      <c r="Q438" s="228"/>
      <c r="R438" s="228"/>
      <c r="S438" s="228"/>
      <c r="T438" s="228"/>
      <c r="U438" s="228"/>
      <c r="V438" s="228"/>
      <c r="W438" s="228"/>
      <c r="X438" s="228"/>
      <c r="Y438" s="228"/>
      <c r="Z438" s="228"/>
    </row>
    <row r="439" spans="1:26" s="638" customFormat="1" ht="21" customHeight="1">
      <c r="A439" s="161"/>
      <c r="B439" s="70"/>
      <c r="C439" s="168"/>
      <c r="D439" s="204"/>
      <c r="E439" s="953"/>
      <c r="F439" s="639" t="s">
        <v>891</v>
      </c>
      <c r="G439" s="640" t="s">
        <v>102</v>
      </c>
      <c r="H439" s="955" t="s">
        <v>1589</v>
      </c>
      <c r="I439" s="1004"/>
      <c r="J439" s="732"/>
      <c r="K439" s="732"/>
      <c r="L439" s="732"/>
      <c r="M439" s="732"/>
      <c r="N439" s="732"/>
      <c r="O439" s="975"/>
      <c r="P439" s="103" t="s">
        <v>878</v>
      </c>
      <c r="Q439" s="228"/>
      <c r="R439" s="228"/>
      <c r="S439" s="228"/>
      <c r="T439" s="228"/>
      <c r="U439" s="228"/>
      <c r="V439" s="228"/>
      <c r="W439" s="228"/>
      <c r="X439" s="228"/>
      <c r="Y439" s="228"/>
      <c r="Z439" s="228"/>
    </row>
    <row r="440" spans="1:26" s="638" customFormat="1" ht="63" customHeight="1">
      <c r="A440" s="161"/>
      <c r="B440" s="70"/>
      <c r="C440" s="168"/>
      <c r="D440" s="204"/>
      <c r="E440" s="953"/>
      <c r="F440" s="639" t="s">
        <v>950</v>
      </c>
      <c r="G440" s="640" t="s">
        <v>102</v>
      </c>
      <c r="H440" s="961" t="s">
        <v>1584</v>
      </c>
      <c r="I440" s="796"/>
      <c r="J440" s="732"/>
      <c r="K440" s="732"/>
      <c r="L440" s="732"/>
      <c r="M440" s="732"/>
      <c r="N440" s="732"/>
      <c r="O440" s="975"/>
      <c r="P440" s="103" t="s">
        <v>878</v>
      </c>
      <c r="Q440" s="228"/>
      <c r="R440" s="228"/>
      <c r="S440" s="228"/>
      <c r="T440" s="228"/>
      <c r="U440" s="228"/>
      <c r="V440" s="228"/>
      <c r="W440" s="228"/>
      <c r="X440" s="228"/>
      <c r="Y440" s="228"/>
      <c r="Z440" s="228"/>
    </row>
    <row r="441" spans="1:26" s="638" customFormat="1" ht="71.150000000000006" customHeight="1">
      <c r="A441" s="161"/>
      <c r="B441" s="70"/>
      <c r="C441" s="168"/>
      <c r="D441" s="204"/>
      <c r="E441" s="953"/>
      <c r="F441" s="639" t="s">
        <v>951</v>
      </c>
      <c r="G441" s="640" t="s">
        <v>102</v>
      </c>
      <c r="H441" s="961" t="s">
        <v>1308</v>
      </c>
      <c r="I441" s="796"/>
      <c r="J441" s="732"/>
      <c r="K441" s="732"/>
      <c r="L441" s="732"/>
      <c r="M441" s="732"/>
      <c r="N441" s="732"/>
      <c r="O441" s="975"/>
      <c r="P441" s="103" t="s">
        <v>878</v>
      </c>
      <c r="Q441" s="228"/>
      <c r="R441" s="228"/>
      <c r="S441" s="228"/>
      <c r="T441" s="228"/>
      <c r="U441" s="228"/>
      <c r="V441" s="228"/>
      <c r="W441" s="228"/>
      <c r="X441" s="228"/>
      <c r="Y441" s="228"/>
      <c r="Z441" s="228"/>
    </row>
    <row r="442" spans="1:26" s="638" customFormat="1" ht="27.65" customHeight="1">
      <c r="A442" s="161"/>
      <c r="B442" s="70"/>
      <c r="C442" s="168"/>
      <c r="D442" s="204"/>
      <c r="E442" s="953"/>
      <c r="F442" s="639" t="s">
        <v>952</v>
      </c>
      <c r="G442" s="640" t="s">
        <v>102</v>
      </c>
      <c r="H442" s="961" t="s">
        <v>1309</v>
      </c>
      <c r="I442" s="796"/>
      <c r="J442" s="732"/>
      <c r="K442" s="732"/>
      <c r="L442" s="732"/>
      <c r="M442" s="732"/>
      <c r="N442" s="732"/>
      <c r="O442" s="975"/>
      <c r="P442" s="103" t="s">
        <v>878</v>
      </c>
      <c r="Q442" s="228"/>
      <c r="R442" s="228"/>
      <c r="S442" s="228"/>
      <c r="T442" s="228"/>
      <c r="U442" s="228"/>
      <c r="V442" s="228"/>
      <c r="W442" s="228"/>
      <c r="X442" s="228"/>
      <c r="Y442" s="228"/>
      <c r="Z442" s="228"/>
    </row>
    <row r="443" spans="1:26" s="638" customFormat="1" ht="21" customHeight="1">
      <c r="A443" s="161"/>
      <c r="B443" s="70"/>
      <c r="C443" s="168"/>
      <c r="D443" s="204"/>
      <c r="E443" s="953"/>
      <c r="F443" s="639" t="s">
        <v>953</v>
      </c>
      <c r="G443" s="640" t="s">
        <v>102</v>
      </c>
      <c r="H443" s="994" t="s">
        <v>1310</v>
      </c>
      <c r="I443" s="995"/>
      <c r="J443" s="732"/>
      <c r="K443" s="732"/>
      <c r="L443" s="732"/>
      <c r="M443" s="732"/>
      <c r="N443" s="732"/>
      <c r="O443" s="975"/>
      <c r="P443" s="103" t="s">
        <v>954</v>
      </c>
      <c r="Q443" s="228"/>
      <c r="R443" s="228"/>
      <c r="S443" s="228"/>
      <c r="T443" s="228"/>
      <c r="U443" s="228"/>
      <c r="V443" s="228"/>
      <c r="W443" s="228"/>
      <c r="X443" s="228"/>
      <c r="Y443" s="228"/>
      <c r="Z443" s="228"/>
    </row>
    <row r="444" spans="1:26" s="638" customFormat="1" ht="21" customHeight="1">
      <c r="A444" s="161"/>
      <c r="B444" s="70"/>
      <c r="C444" s="168"/>
      <c r="D444" s="204"/>
      <c r="E444" s="953"/>
      <c r="F444" s="639" t="s">
        <v>955</v>
      </c>
      <c r="G444" s="640" t="s">
        <v>102</v>
      </c>
      <c r="H444" s="961" t="s">
        <v>1312</v>
      </c>
      <c r="I444" s="796"/>
      <c r="J444" s="732"/>
      <c r="K444" s="732"/>
      <c r="L444" s="732"/>
      <c r="M444" s="732"/>
      <c r="N444" s="732"/>
      <c r="O444" s="975"/>
      <c r="P444" s="103" t="s">
        <v>878</v>
      </c>
      <c r="Q444" s="228"/>
      <c r="R444" s="228"/>
      <c r="S444" s="228"/>
      <c r="T444" s="228"/>
      <c r="U444" s="228"/>
      <c r="V444" s="228"/>
      <c r="W444" s="228"/>
      <c r="X444" s="228"/>
      <c r="Y444" s="228"/>
      <c r="Z444" s="228"/>
    </row>
    <row r="445" spans="1:26" s="638" customFormat="1" ht="21" customHeight="1">
      <c r="A445" s="161"/>
      <c r="B445" s="70"/>
      <c r="C445" s="168"/>
      <c r="D445" s="204"/>
      <c r="E445" s="953"/>
      <c r="F445" s="639" t="s">
        <v>4</v>
      </c>
      <c r="G445" s="640" t="s">
        <v>102</v>
      </c>
      <c r="H445" s="994" t="s">
        <v>1315</v>
      </c>
      <c r="I445" s="995"/>
      <c r="J445" s="732"/>
      <c r="K445" s="732"/>
      <c r="L445" s="732"/>
      <c r="M445" s="732"/>
      <c r="N445" s="732"/>
      <c r="O445" s="975"/>
      <c r="P445" s="103" t="s">
        <v>956</v>
      </c>
      <c r="Q445" s="228"/>
      <c r="R445" s="228"/>
      <c r="S445" s="228"/>
      <c r="T445" s="228"/>
      <c r="U445" s="228"/>
      <c r="V445" s="228"/>
      <c r="W445" s="228"/>
      <c r="X445" s="228"/>
      <c r="Y445" s="228"/>
      <c r="Z445" s="228"/>
    </row>
    <row r="446" spans="1:26" s="638" customFormat="1" ht="41.5" customHeight="1">
      <c r="A446" s="161"/>
      <c r="B446" s="70"/>
      <c r="C446" s="168"/>
      <c r="D446" s="204"/>
      <c r="E446" s="953"/>
      <c r="F446" s="639" t="s">
        <v>884</v>
      </c>
      <c r="G446" s="640" t="s">
        <v>102</v>
      </c>
      <c r="H446" s="962" t="s">
        <v>1539</v>
      </c>
      <c r="I446" s="796"/>
      <c r="J446" s="732"/>
      <c r="K446" s="732"/>
      <c r="L446" s="732"/>
      <c r="M446" s="732"/>
      <c r="N446" s="732"/>
      <c r="O446" s="975"/>
      <c r="P446" s="103" t="s">
        <v>885</v>
      </c>
      <c r="Q446" s="228"/>
      <c r="R446" s="228"/>
      <c r="S446" s="228"/>
      <c r="T446" s="228"/>
      <c r="U446" s="228"/>
      <c r="V446" s="228"/>
      <c r="W446" s="228"/>
      <c r="X446" s="228"/>
      <c r="Y446" s="228"/>
      <c r="Z446" s="228"/>
    </row>
    <row r="447" spans="1:26" s="638" customFormat="1" ht="31.5" customHeight="1">
      <c r="A447" s="161"/>
      <c r="B447" s="70"/>
      <c r="C447" s="168"/>
      <c r="D447" s="204"/>
      <c r="E447" s="953"/>
      <c r="F447" s="639" t="s">
        <v>957</v>
      </c>
      <c r="G447" s="640" t="s">
        <v>102</v>
      </c>
      <c r="H447" s="962" t="s">
        <v>1316</v>
      </c>
      <c r="I447" s="796"/>
      <c r="J447" s="732"/>
      <c r="K447" s="732"/>
      <c r="L447" s="732"/>
      <c r="M447" s="732"/>
      <c r="N447" s="732"/>
      <c r="O447" s="975"/>
      <c r="P447" s="103" t="s">
        <v>958</v>
      </c>
      <c r="Q447" s="228"/>
      <c r="R447" s="228"/>
      <c r="S447" s="228"/>
      <c r="T447" s="228"/>
      <c r="U447" s="228"/>
      <c r="V447" s="228"/>
      <c r="W447" s="228"/>
      <c r="X447" s="228"/>
      <c r="Y447" s="228"/>
      <c r="Z447" s="228"/>
    </row>
    <row r="448" spans="1:26" s="638" customFormat="1" ht="52.5" customHeight="1">
      <c r="A448" s="161"/>
      <c r="B448" s="70"/>
      <c r="C448" s="168"/>
      <c r="D448" s="204"/>
      <c r="E448" s="953"/>
      <c r="F448" s="639" t="s">
        <v>959</v>
      </c>
      <c r="G448" s="640" t="s">
        <v>102</v>
      </c>
      <c r="H448" s="962" t="s">
        <v>1418</v>
      </c>
      <c r="I448" s="796"/>
      <c r="J448" s="732"/>
      <c r="K448" s="732"/>
      <c r="L448" s="732"/>
      <c r="M448" s="732"/>
      <c r="N448" s="732"/>
      <c r="O448" s="975"/>
      <c r="P448" s="103" t="s">
        <v>919</v>
      </c>
      <c r="Q448" s="228"/>
      <c r="R448" s="228"/>
      <c r="S448" s="228"/>
      <c r="T448" s="228"/>
      <c r="U448" s="228"/>
      <c r="V448" s="228"/>
      <c r="W448" s="228"/>
      <c r="X448" s="228"/>
      <c r="Y448" s="228"/>
      <c r="Z448" s="228"/>
    </row>
    <row r="449" spans="1:26" s="638" customFormat="1" ht="37.5" customHeight="1">
      <c r="A449" s="161"/>
      <c r="B449" s="70"/>
      <c r="C449" s="168"/>
      <c r="D449" s="204"/>
      <c r="E449" s="953"/>
      <c r="F449" s="639" t="s">
        <v>923</v>
      </c>
      <c r="G449" s="640" t="s">
        <v>102</v>
      </c>
      <c r="H449" s="961"/>
      <c r="I449" s="796"/>
      <c r="J449" s="732"/>
      <c r="K449" s="732"/>
      <c r="L449" s="732"/>
      <c r="M449" s="732"/>
      <c r="N449" s="732"/>
      <c r="O449" s="975"/>
      <c r="P449" s="103" t="s">
        <v>960</v>
      </c>
      <c r="Q449" s="228"/>
      <c r="R449" s="228"/>
      <c r="S449" s="228"/>
      <c r="T449" s="228"/>
      <c r="U449" s="228"/>
      <c r="V449" s="228"/>
      <c r="W449" s="228"/>
      <c r="X449" s="228"/>
      <c r="Y449" s="228"/>
      <c r="Z449" s="228"/>
    </row>
    <row r="450" spans="1:26" s="638" customFormat="1" ht="38.15" customHeight="1">
      <c r="A450" s="161"/>
      <c r="B450" s="70"/>
      <c r="C450" s="168"/>
      <c r="D450" s="204"/>
      <c r="E450" s="954"/>
      <c r="F450" s="639" t="s">
        <v>928</v>
      </c>
      <c r="G450" s="640" t="s">
        <v>102</v>
      </c>
      <c r="H450" s="962" t="s">
        <v>1419</v>
      </c>
      <c r="I450" s="796"/>
      <c r="J450" s="732"/>
      <c r="K450" s="732"/>
      <c r="L450" s="732"/>
      <c r="M450" s="732"/>
      <c r="N450" s="732"/>
      <c r="O450" s="975"/>
      <c r="P450" s="103" t="s">
        <v>961</v>
      </c>
      <c r="Q450" s="228"/>
      <c r="R450" s="228"/>
      <c r="S450" s="228"/>
      <c r="T450" s="228"/>
      <c r="U450" s="228"/>
      <c r="V450" s="228"/>
      <c r="W450" s="228"/>
      <c r="X450" s="228"/>
      <c r="Y450" s="228"/>
      <c r="Z450" s="228"/>
    </row>
    <row r="451" spans="1:26" s="638" customFormat="1" ht="21" customHeight="1">
      <c r="A451" s="161"/>
      <c r="B451" s="70"/>
      <c r="C451" s="168"/>
      <c r="D451" s="204"/>
      <c r="E451" s="964" t="s">
        <v>233</v>
      </c>
      <c r="F451" s="639" t="s">
        <v>900</v>
      </c>
      <c r="G451" s="640" t="s">
        <v>102</v>
      </c>
      <c r="H451" s="955" t="s">
        <v>1317</v>
      </c>
      <c r="I451" s="796"/>
      <c r="J451" s="968">
        <v>43196</v>
      </c>
      <c r="K451" s="820" t="s">
        <v>949</v>
      </c>
      <c r="L451" s="820">
        <v>1</v>
      </c>
      <c r="M451" s="957">
        <v>17.28</v>
      </c>
      <c r="N451" s="820">
        <f>L451*M451</f>
        <v>17.28</v>
      </c>
      <c r="O451" s="974">
        <v>17.28</v>
      </c>
      <c r="P451" s="103" t="s">
        <v>878</v>
      </c>
      <c r="Q451" s="228"/>
      <c r="R451" s="228"/>
      <c r="S451" s="228"/>
      <c r="T451" s="228"/>
      <c r="U451" s="228"/>
      <c r="V451" s="228"/>
      <c r="W451" s="228"/>
      <c r="X451" s="228"/>
      <c r="Y451" s="228"/>
      <c r="Z451" s="228"/>
    </row>
    <row r="452" spans="1:26" s="638" customFormat="1" ht="34.5" customHeight="1">
      <c r="A452" s="161"/>
      <c r="B452" s="70"/>
      <c r="C452" s="168"/>
      <c r="D452" s="204"/>
      <c r="E452" s="953"/>
      <c r="F452" s="639" t="s">
        <v>891</v>
      </c>
      <c r="G452" s="640" t="s">
        <v>102</v>
      </c>
      <c r="H452" s="955" t="s">
        <v>1318</v>
      </c>
      <c r="I452" s="796"/>
      <c r="J452" s="732"/>
      <c r="K452" s="732"/>
      <c r="L452" s="732"/>
      <c r="M452" s="732"/>
      <c r="N452" s="732"/>
      <c r="O452" s="975"/>
      <c r="P452" s="103" t="s">
        <v>878</v>
      </c>
      <c r="Q452" s="228"/>
      <c r="R452" s="228"/>
      <c r="S452" s="228"/>
      <c r="T452" s="228"/>
      <c r="U452" s="228"/>
      <c r="V452" s="228"/>
      <c r="W452" s="228"/>
      <c r="X452" s="228"/>
      <c r="Y452" s="228"/>
      <c r="Z452" s="228"/>
    </row>
    <row r="453" spans="1:26" s="638" customFormat="1" ht="67.5" customHeight="1">
      <c r="A453" s="161"/>
      <c r="B453" s="70"/>
      <c r="C453" s="168"/>
      <c r="D453" s="204"/>
      <c r="E453" s="953"/>
      <c r="F453" s="639" t="s">
        <v>950</v>
      </c>
      <c r="G453" s="640" t="s">
        <v>102</v>
      </c>
      <c r="H453" s="955" t="s">
        <v>1585</v>
      </c>
      <c r="I453" s="796"/>
      <c r="J453" s="732"/>
      <c r="K453" s="732"/>
      <c r="L453" s="732"/>
      <c r="M453" s="732"/>
      <c r="N453" s="732"/>
      <c r="O453" s="975"/>
      <c r="P453" s="103" t="s">
        <v>878</v>
      </c>
      <c r="Q453" s="228"/>
      <c r="R453" s="228"/>
      <c r="S453" s="228"/>
      <c r="T453" s="228"/>
      <c r="U453" s="228"/>
      <c r="V453" s="228"/>
      <c r="W453" s="228"/>
      <c r="X453" s="228"/>
      <c r="Y453" s="228"/>
      <c r="Z453" s="228"/>
    </row>
    <row r="454" spans="1:26" s="638" customFormat="1" ht="53.15" customHeight="1">
      <c r="A454" s="161"/>
      <c r="B454" s="70"/>
      <c r="C454" s="168"/>
      <c r="D454" s="204"/>
      <c r="E454" s="953"/>
      <c r="F454" s="639" t="s">
        <v>951</v>
      </c>
      <c r="G454" s="640" t="s">
        <v>102</v>
      </c>
      <c r="H454" s="955" t="s">
        <v>1319</v>
      </c>
      <c r="I454" s="796"/>
      <c r="J454" s="732"/>
      <c r="K454" s="732"/>
      <c r="L454" s="732"/>
      <c r="M454" s="732"/>
      <c r="N454" s="732"/>
      <c r="O454" s="975"/>
      <c r="P454" s="103" t="s">
        <v>878</v>
      </c>
      <c r="Q454" s="228"/>
      <c r="R454" s="228"/>
      <c r="S454" s="228"/>
      <c r="T454" s="228"/>
      <c r="U454" s="228"/>
      <c r="V454" s="228"/>
      <c r="W454" s="228"/>
      <c r="X454" s="228"/>
      <c r="Y454" s="228"/>
      <c r="Z454" s="228"/>
    </row>
    <row r="455" spans="1:26" s="638" customFormat="1" ht="32.5" customHeight="1">
      <c r="A455" s="161"/>
      <c r="B455" s="70"/>
      <c r="C455" s="168"/>
      <c r="D455" s="204"/>
      <c r="E455" s="953"/>
      <c r="F455" s="639" t="s">
        <v>952</v>
      </c>
      <c r="G455" s="640" t="s">
        <v>102</v>
      </c>
      <c r="H455" s="955" t="s">
        <v>1320</v>
      </c>
      <c r="I455" s="796"/>
      <c r="J455" s="732"/>
      <c r="K455" s="732"/>
      <c r="L455" s="732"/>
      <c r="M455" s="732"/>
      <c r="N455" s="732"/>
      <c r="O455" s="975"/>
      <c r="P455" s="103" t="s">
        <v>878</v>
      </c>
      <c r="Q455" s="228"/>
      <c r="R455" s="228"/>
      <c r="S455" s="228"/>
      <c r="T455" s="228"/>
      <c r="U455" s="228"/>
      <c r="V455" s="228"/>
      <c r="W455" s="228"/>
      <c r="X455" s="228"/>
      <c r="Y455" s="228"/>
      <c r="Z455" s="228"/>
    </row>
    <row r="456" spans="1:26" s="638" customFormat="1" ht="21" customHeight="1">
      <c r="A456" s="161"/>
      <c r="B456" s="70"/>
      <c r="C456" s="168"/>
      <c r="D456" s="204"/>
      <c r="E456" s="953"/>
      <c r="F456" s="639" t="s">
        <v>953</v>
      </c>
      <c r="G456" s="640" t="s">
        <v>102</v>
      </c>
      <c r="H456" s="994" t="s">
        <v>1321</v>
      </c>
      <c r="I456" s="995"/>
      <c r="J456" s="732"/>
      <c r="K456" s="732"/>
      <c r="L456" s="732"/>
      <c r="M456" s="732"/>
      <c r="N456" s="732"/>
      <c r="O456" s="975"/>
      <c r="P456" s="103" t="s">
        <v>954</v>
      </c>
      <c r="Q456" s="228"/>
      <c r="R456" s="228"/>
      <c r="S456" s="228"/>
      <c r="T456" s="228"/>
      <c r="U456" s="228"/>
      <c r="V456" s="228"/>
      <c r="W456" s="228"/>
      <c r="X456" s="228"/>
      <c r="Y456" s="228"/>
      <c r="Z456" s="228"/>
    </row>
    <row r="457" spans="1:26" s="638" customFormat="1" ht="21" customHeight="1">
      <c r="A457" s="161"/>
      <c r="B457" s="70"/>
      <c r="C457" s="168"/>
      <c r="D457" s="204"/>
      <c r="E457" s="953"/>
      <c r="F457" s="639" t="s">
        <v>955</v>
      </c>
      <c r="G457" s="640" t="s">
        <v>102</v>
      </c>
      <c r="H457" s="961" t="s">
        <v>1312</v>
      </c>
      <c r="I457" s="796"/>
      <c r="J457" s="732"/>
      <c r="K457" s="732"/>
      <c r="L457" s="732"/>
      <c r="M457" s="732"/>
      <c r="N457" s="732"/>
      <c r="O457" s="975"/>
      <c r="P457" s="103" t="s">
        <v>878</v>
      </c>
      <c r="Q457" s="228"/>
      <c r="R457" s="228"/>
      <c r="S457" s="228"/>
      <c r="T457" s="228"/>
      <c r="U457" s="228"/>
      <c r="V457" s="228"/>
      <c r="W457" s="228"/>
      <c r="X457" s="228"/>
      <c r="Y457" s="228"/>
      <c r="Z457" s="228"/>
    </row>
    <row r="458" spans="1:26" s="638" customFormat="1" ht="21" customHeight="1">
      <c r="A458" s="161"/>
      <c r="B458" s="70"/>
      <c r="C458" s="168"/>
      <c r="D458" s="204"/>
      <c r="E458" s="953"/>
      <c r="F458" s="639" t="s">
        <v>4</v>
      </c>
      <c r="G458" s="640" t="s">
        <v>102</v>
      </c>
      <c r="H458" s="994" t="s">
        <v>1322</v>
      </c>
      <c r="I458" s="995"/>
      <c r="J458" s="732"/>
      <c r="K458" s="732"/>
      <c r="L458" s="732"/>
      <c r="M458" s="732"/>
      <c r="N458" s="732"/>
      <c r="O458" s="975"/>
      <c r="P458" s="103" t="s">
        <v>956</v>
      </c>
      <c r="Q458" s="228"/>
      <c r="R458" s="228"/>
      <c r="S458" s="228"/>
      <c r="T458" s="228"/>
      <c r="U458" s="228"/>
      <c r="V458" s="228"/>
      <c r="W458" s="228"/>
      <c r="X458" s="228"/>
      <c r="Y458" s="228"/>
      <c r="Z458" s="228"/>
    </row>
    <row r="459" spans="1:26" s="638" customFormat="1" ht="50.5" customHeight="1">
      <c r="A459" s="161"/>
      <c r="B459" s="70"/>
      <c r="C459" s="168"/>
      <c r="D459" s="204"/>
      <c r="E459" s="953"/>
      <c r="F459" s="639" t="s">
        <v>884</v>
      </c>
      <c r="G459" s="640" t="s">
        <v>102</v>
      </c>
      <c r="H459" s="962" t="s">
        <v>1540</v>
      </c>
      <c r="I459" s="796"/>
      <c r="J459" s="732"/>
      <c r="K459" s="732"/>
      <c r="L459" s="732"/>
      <c r="M459" s="732"/>
      <c r="N459" s="732"/>
      <c r="O459" s="975"/>
      <c r="P459" s="103" t="s">
        <v>885</v>
      </c>
      <c r="Q459" s="228"/>
      <c r="R459" s="228"/>
      <c r="S459" s="228"/>
      <c r="T459" s="228"/>
      <c r="U459" s="228"/>
      <c r="V459" s="228"/>
      <c r="W459" s="228"/>
      <c r="X459" s="228"/>
      <c r="Y459" s="228"/>
      <c r="Z459" s="228"/>
    </row>
    <row r="460" spans="1:26" s="638" customFormat="1" ht="41.15" customHeight="1">
      <c r="A460" s="161"/>
      <c r="B460" s="70"/>
      <c r="C460" s="168"/>
      <c r="D460" s="204"/>
      <c r="E460" s="953"/>
      <c r="F460" s="639" t="s">
        <v>957</v>
      </c>
      <c r="G460" s="640" t="s">
        <v>102</v>
      </c>
      <c r="H460" s="962" t="s">
        <v>1316</v>
      </c>
      <c r="I460" s="796"/>
      <c r="J460" s="732"/>
      <c r="K460" s="732"/>
      <c r="L460" s="732"/>
      <c r="M460" s="732"/>
      <c r="N460" s="732"/>
      <c r="O460" s="975"/>
      <c r="P460" s="103" t="s">
        <v>958</v>
      </c>
      <c r="Q460" s="228"/>
      <c r="R460" s="228"/>
      <c r="S460" s="228"/>
      <c r="T460" s="228"/>
      <c r="U460" s="228"/>
      <c r="V460" s="228"/>
      <c r="W460" s="228"/>
      <c r="X460" s="228"/>
      <c r="Y460" s="228"/>
      <c r="Z460" s="228"/>
    </row>
    <row r="461" spans="1:26" s="638" customFormat="1" ht="36.65" customHeight="1">
      <c r="A461" s="161"/>
      <c r="B461" s="70"/>
      <c r="C461" s="168"/>
      <c r="D461" s="204"/>
      <c r="E461" s="953"/>
      <c r="F461" s="639" t="s">
        <v>959</v>
      </c>
      <c r="G461" s="640" t="s">
        <v>102</v>
      </c>
      <c r="H461" s="961"/>
      <c r="I461" s="796"/>
      <c r="J461" s="732"/>
      <c r="K461" s="732"/>
      <c r="L461" s="732"/>
      <c r="M461" s="732"/>
      <c r="N461" s="732"/>
      <c r="O461" s="975"/>
      <c r="P461" s="103" t="s">
        <v>919</v>
      </c>
      <c r="Q461" s="228"/>
      <c r="R461" s="228"/>
      <c r="S461" s="228"/>
      <c r="T461" s="228"/>
      <c r="U461" s="228"/>
      <c r="V461" s="228"/>
      <c r="W461" s="228"/>
      <c r="X461" s="228"/>
      <c r="Y461" s="228"/>
      <c r="Z461" s="228"/>
    </row>
    <row r="462" spans="1:26" s="638" customFormat="1" ht="37.5" customHeight="1">
      <c r="A462" s="161"/>
      <c r="B462" s="70"/>
      <c r="C462" s="168"/>
      <c r="D462" s="204"/>
      <c r="E462" s="953"/>
      <c r="F462" s="639" t="s">
        <v>923</v>
      </c>
      <c r="G462" s="640" t="s">
        <v>102</v>
      </c>
      <c r="H462" s="961"/>
      <c r="I462" s="796"/>
      <c r="J462" s="732"/>
      <c r="K462" s="732"/>
      <c r="L462" s="732"/>
      <c r="M462" s="732"/>
      <c r="N462" s="732"/>
      <c r="O462" s="975"/>
      <c r="P462" s="103" t="s">
        <v>960</v>
      </c>
      <c r="Q462" s="228"/>
      <c r="R462" s="228"/>
      <c r="S462" s="228"/>
      <c r="T462" s="228"/>
      <c r="U462" s="228"/>
      <c r="V462" s="228"/>
      <c r="W462" s="228"/>
      <c r="X462" s="228"/>
      <c r="Y462" s="228"/>
      <c r="Z462" s="228"/>
    </row>
    <row r="463" spans="1:26" s="638" customFormat="1" ht="35.15" customHeight="1">
      <c r="A463" s="161"/>
      <c r="B463" s="70"/>
      <c r="C463" s="168"/>
      <c r="D463" s="204"/>
      <c r="E463" s="954"/>
      <c r="F463" s="639" t="s">
        <v>928</v>
      </c>
      <c r="G463" s="640" t="s">
        <v>102</v>
      </c>
      <c r="H463" s="962" t="s">
        <v>1420</v>
      </c>
      <c r="I463" s="796"/>
      <c r="J463" s="732"/>
      <c r="K463" s="732"/>
      <c r="L463" s="732"/>
      <c r="M463" s="732"/>
      <c r="N463" s="732"/>
      <c r="O463" s="975"/>
      <c r="P463" s="103" t="s">
        <v>961</v>
      </c>
      <c r="Q463" s="228"/>
      <c r="R463" s="228"/>
      <c r="S463" s="228"/>
      <c r="T463" s="228"/>
      <c r="U463" s="228"/>
      <c r="V463" s="228"/>
      <c r="W463" s="228"/>
      <c r="X463" s="228"/>
      <c r="Y463" s="228"/>
      <c r="Z463" s="228"/>
    </row>
    <row r="464" spans="1:26" s="638" customFormat="1" ht="21" customHeight="1">
      <c r="A464" s="161"/>
      <c r="B464" s="70"/>
      <c r="C464" s="168"/>
      <c r="D464" s="204"/>
      <c r="E464" s="952" t="s">
        <v>252</v>
      </c>
      <c r="F464" s="639" t="s">
        <v>900</v>
      </c>
      <c r="G464" s="640" t="s">
        <v>102</v>
      </c>
      <c r="H464" s="955" t="s">
        <v>1323</v>
      </c>
      <c r="I464" s="796"/>
      <c r="J464" s="820"/>
      <c r="K464" s="820" t="s">
        <v>949</v>
      </c>
      <c r="L464" s="820">
        <v>1</v>
      </c>
      <c r="M464" s="957">
        <v>17.309999999999999</v>
      </c>
      <c r="N464" s="820">
        <f>L464*M464</f>
        <v>17.309999999999999</v>
      </c>
      <c r="O464" s="974">
        <v>17.309999999999999</v>
      </c>
      <c r="P464" s="103" t="s">
        <v>878</v>
      </c>
      <c r="Q464" s="228"/>
      <c r="R464" s="228"/>
      <c r="S464" s="228"/>
      <c r="T464" s="228"/>
      <c r="U464" s="228"/>
      <c r="V464" s="228"/>
      <c r="W464" s="228"/>
      <c r="X464" s="228"/>
      <c r="Y464" s="228"/>
      <c r="Z464" s="228"/>
    </row>
    <row r="465" spans="1:26" s="638" customFormat="1" ht="38.15" customHeight="1">
      <c r="A465" s="161"/>
      <c r="B465" s="70"/>
      <c r="C465" s="168"/>
      <c r="D465" s="204"/>
      <c r="E465" s="953"/>
      <c r="F465" s="639" t="s">
        <v>891</v>
      </c>
      <c r="G465" s="640" t="s">
        <v>102</v>
      </c>
      <c r="H465" s="955" t="s">
        <v>1324</v>
      </c>
      <c r="I465" s="796"/>
      <c r="J465" s="732"/>
      <c r="K465" s="732"/>
      <c r="L465" s="732"/>
      <c r="M465" s="732"/>
      <c r="N465" s="732"/>
      <c r="O465" s="975"/>
      <c r="P465" s="103" t="s">
        <v>878</v>
      </c>
      <c r="Q465" s="228"/>
      <c r="R465" s="228"/>
      <c r="S465" s="228"/>
      <c r="T465" s="228"/>
      <c r="U465" s="228"/>
      <c r="V465" s="228"/>
      <c r="W465" s="228"/>
      <c r="X465" s="228"/>
      <c r="Y465" s="228"/>
      <c r="Z465" s="228"/>
    </row>
    <row r="466" spans="1:26" s="638" customFormat="1" ht="63" customHeight="1">
      <c r="A466" s="161"/>
      <c r="B466" s="70"/>
      <c r="C466" s="168"/>
      <c r="D466" s="204"/>
      <c r="E466" s="953"/>
      <c r="F466" s="639" t="s">
        <v>950</v>
      </c>
      <c r="G466" s="640" t="s">
        <v>102</v>
      </c>
      <c r="H466" s="955" t="s">
        <v>1325</v>
      </c>
      <c r="I466" s="796"/>
      <c r="J466" s="732"/>
      <c r="K466" s="732"/>
      <c r="L466" s="732"/>
      <c r="M466" s="732"/>
      <c r="N466" s="732"/>
      <c r="O466" s="975"/>
      <c r="P466" s="103" t="s">
        <v>878</v>
      </c>
      <c r="Q466" s="228"/>
      <c r="R466" s="228"/>
      <c r="S466" s="228"/>
      <c r="T466" s="228"/>
      <c r="U466" s="228"/>
      <c r="V466" s="228"/>
      <c r="W466" s="228"/>
      <c r="X466" s="228"/>
      <c r="Y466" s="228"/>
      <c r="Z466" s="228"/>
    </row>
    <row r="467" spans="1:26" s="638" customFormat="1" ht="93.65" customHeight="1">
      <c r="A467" s="161"/>
      <c r="B467" s="70"/>
      <c r="C467" s="168"/>
      <c r="D467" s="204"/>
      <c r="E467" s="953"/>
      <c r="F467" s="639" t="s">
        <v>951</v>
      </c>
      <c r="G467" s="640" t="s">
        <v>102</v>
      </c>
      <c r="H467" s="955" t="s">
        <v>1326</v>
      </c>
      <c r="I467" s="796"/>
      <c r="J467" s="732"/>
      <c r="K467" s="732"/>
      <c r="L467" s="732"/>
      <c r="M467" s="732"/>
      <c r="N467" s="732"/>
      <c r="O467" s="975"/>
      <c r="P467" s="103" t="s">
        <v>878</v>
      </c>
      <c r="Q467" s="228"/>
      <c r="R467" s="228"/>
      <c r="S467" s="228"/>
      <c r="T467" s="228"/>
      <c r="U467" s="228"/>
      <c r="V467" s="228"/>
      <c r="W467" s="228"/>
      <c r="X467" s="228"/>
      <c r="Y467" s="228"/>
      <c r="Z467" s="228"/>
    </row>
    <row r="468" spans="1:26" s="638" customFormat="1" ht="33.65" customHeight="1">
      <c r="A468" s="161"/>
      <c r="B468" s="70"/>
      <c r="C468" s="168"/>
      <c r="D468" s="204"/>
      <c r="E468" s="953"/>
      <c r="F468" s="639" t="s">
        <v>952</v>
      </c>
      <c r="G468" s="640" t="s">
        <v>102</v>
      </c>
      <c r="H468" s="955" t="s">
        <v>1327</v>
      </c>
      <c r="I468" s="796"/>
      <c r="J468" s="732"/>
      <c r="K468" s="732"/>
      <c r="L468" s="732"/>
      <c r="M468" s="732"/>
      <c r="N468" s="732"/>
      <c r="O468" s="975"/>
      <c r="P468" s="103" t="s">
        <v>878</v>
      </c>
      <c r="Q468" s="228"/>
      <c r="R468" s="228"/>
      <c r="S468" s="228"/>
      <c r="T468" s="228"/>
      <c r="U468" s="228"/>
      <c r="V468" s="228"/>
      <c r="W468" s="228"/>
      <c r="X468" s="228"/>
      <c r="Y468" s="228"/>
      <c r="Z468" s="228"/>
    </row>
    <row r="469" spans="1:26" s="638" customFormat="1" ht="21" customHeight="1">
      <c r="A469" s="161"/>
      <c r="B469" s="70"/>
      <c r="C469" s="168"/>
      <c r="D469" s="204"/>
      <c r="E469" s="953"/>
      <c r="F469" s="639" t="s">
        <v>953</v>
      </c>
      <c r="G469" s="640" t="s">
        <v>102</v>
      </c>
      <c r="H469" s="962" t="s">
        <v>1328</v>
      </c>
      <c r="I469" s="796"/>
      <c r="J469" s="732"/>
      <c r="K469" s="732"/>
      <c r="L469" s="732"/>
      <c r="M469" s="732"/>
      <c r="N469" s="732"/>
      <c r="O469" s="975"/>
      <c r="P469" s="103" t="s">
        <v>954</v>
      </c>
      <c r="Q469" s="228"/>
      <c r="R469" s="228"/>
      <c r="S469" s="228"/>
      <c r="T469" s="228"/>
      <c r="U469" s="228"/>
      <c r="V469" s="228"/>
      <c r="W469" s="228"/>
      <c r="X469" s="228"/>
      <c r="Y469" s="228"/>
      <c r="Z469" s="228"/>
    </row>
    <row r="470" spans="1:26" s="638" customFormat="1" ht="21" customHeight="1">
      <c r="A470" s="161"/>
      <c r="B470" s="70"/>
      <c r="C470" s="168"/>
      <c r="D470" s="204"/>
      <c r="E470" s="953"/>
      <c r="F470" s="639" t="s">
        <v>955</v>
      </c>
      <c r="G470" s="640" t="s">
        <v>102</v>
      </c>
      <c r="H470" s="961" t="s">
        <v>1312</v>
      </c>
      <c r="I470" s="796"/>
      <c r="J470" s="732"/>
      <c r="K470" s="732"/>
      <c r="L470" s="732"/>
      <c r="M470" s="732"/>
      <c r="N470" s="732"/>
      <c r="O470" s="975"/>
      <c r="P470" s="103" t="s">
        <v>878</v>
      </c>
      <c r="Q470" s="228"/>
      <c r="R470" s="228"/>
      <c r="S470" s="228"/>
      <c r="T470" s="228"/>
      <c r="U470" s="228"/>
      <c r="V470" s="228"/>
      <c r="W470" s="228"/>
      <c r="X470" s="228"/>
      <c r="Y470" s="228"/>
      <c r="Z470" s="228"/>
    </row>
    <row r="471" spans="1:26" s="638" customFormat="1" ht="21" customHeight="1">
      <c r="A471" s="161"/>
      <c r="B471" s="70"/>
      <c r="C471" s="168"/>
      <c r="D471" s="204"/>
      <c r="E471" s="953"/>
      <c r="F471" s="639" t="s">
        <v>4</v>
      </c>
      <c r="G471" s="640" t="s">
        <v>102</v>
      </c>
      <c r="H471" s="962" t="s">
        <v>1329</v>
      </c>
      <c r="I471" s="796"/>
      <c r="J471" s="732"/>
      <c r="K471" s="732"/>
      <c r="L471" s="732"/>
      <c r="M471" s="732"/>
      <c r="N471" s="732"/>
      <c r="O471" s="975"/>
      <c r="P471" s="103" t="s">
        <v>956</v>
      </c>
      <c r="Q471" s="228"/>
      <c r="R471" s="228"/>
      <c r="S471" s="228"/>
      <c r="T471" s="228"/>
      <c r="U471" s="228"/>
      <c r="V471" s="228"/>
      <c r="W471" s="228"/>
      <c r="X471" s="228"/>
      <c r="Y471" s="228"/>
      <c r="Z471" s="228"/>
    </row>
    <row r="472" spans="1:26" s="638" customFormat="1" ht="53.15" customHeight="1">
      <c r="A472" s="161"/>
      <c r="B472" s="70"/>
      <c r="C472" s="168"/>
      <c r="D472" s="204"/>
      <c r="E472" s="953"/>
      <c r="F472" s="639" t="s">
        <v>884</v>
      </c>
      <c r="G472" s="640" t="s">
        <v>102</v>
      </c>
      <c r="H472" s="962" t="s">
        <v>1541</v>
      </c>
      <c r="I472" s="796"/>
      <c r="J472" s="732"/>
      <c r="K472" s="732"/>
      <c r="L472" s="732"/>
      <c r="M472" s="732"/>
      <c r="N472" s="732"/>
      <c r="O472" s="975"/>
      <c r="P472" s="103" t="s">
        <v>885</v>
      </c>
      <c r="Q472" s="228"/>
      <c r="R472" s="228"/>
      <c r="S472" s="228"/>
      <c r="T472" s="228"/>
      <c r="U472" s="228"/>
      <c r="V472" s="228"/>
      <c r="W472" s="228"/>
      <c r="X472" s="228"/>
      <c r="Y472" s="228"/>
      <c r="Z472" s="228"/>
    </row>
    <row r="473" spans="1:26" s="638" customFormat="1" ht="21" customHeight="1">
      <c r="A473" s="161"/>
      <c r="B473" s="70"/>
      <c r="C473" s="168"/>
      <c r="D473" s="204"/>
      <c r="E473" s="953"/>
      <c r="F473" s="639" t="s">
        <v>957</v>
      </c>
      <c r="G473" s="640" t="s">
        <v>102</v>
      </c>
      <c r="H473" s="962" t="s">
        <v>1316</v>
      </c>
      <c r="I473" s="796"/>
      <c r="J473" s="732"/>
      <c r="K473" s="732"/>
      <c r="L473" s="732"/>
      <c r="M473" s="732"/>
      <c r="N473" s="732"/>
      <c r="O473" s="975"/>
      <c r="P473" s="103" t="s">
        <v>958</v>
      </c>
      <c r="Q473" s="228"/>
      <c r="R473" s="228"/>
      <c r="S473" s="228"/>
      <c r="T473" s="228"/>
      <c r="U473" s="228"/>
      <c r="V473" s="228"/>
      <c r="W473" s="228"/>
      <c r="X473" s="228"/>
      <c r="Y473" s="228"/>
      <c r="Z473" s="228"/>
    </row>
    <row r="474" spans="1:26" s="638" customFormat="1" ht="37.5" customHeight="1">
      <c r="A474" s="161"/>
      <c r="B474" s="70"/>
      <c r="C474" s="168"/>
      <c r="D474" s="204"/>
      <c r="E474" s="953"/>
      <c r="F474" s="639" t="s">
        <v>959</v>
      </c>
      <c r="G474" s="640" t="s">
        <v>102</v>
      </c>
      <c r="H474" s="962" t="s">
        <v>1422</v>
      </c>
      <c r="I474" s="796"/>
      <c r="J474" s="732"/>
      <c r="K474" s="732"/>
      <c r="L474" s="732"/>
      <c r="M474" s="732"/>
      <c r="N474" s="732"/>
      <c r="O474" s="975"/>
      <c r="P474" s="103" t="s">
        <v>919</v>
      </c>
      <c r="Q474" s="228"/>
      <c r="R474" s="228"/>
      <c r="S474" s="228"/>
      <c r="T474" s="228"/>
      <c r="U474" s="228"/>
      <c r="V474" s="228"/>
      <c r="W474" s="228"/>
      <c r="X474" s="228"/>
      <c r="Y474" s="228"/>
      <c r="Z474" s="228"/>
    </row>
    <row r="475" spans="1:26" s="638" customFormat="1" ht="37.5" customHeight="1">
      <c r="A475" s="161"/>
      <c r="B475" s="70"/>
      <c r="C475" s="168"/>
      <c r="D475" s="204"/>
      <c r="E475" s="953"/>
      <c r="F475" s="639" t="s">
        <v>923</v>
      </c>
      <c r="G475" s="640" t="s">
        <v>102</v>
      </c>
      <c r="H475" s="961"/>
      <c r="I475" s="796"/>
      <c r="J475" s="732"/>
      <c r="K475" s="732"/>
      <c r="L475" s="732"/>
      <c r="M475" s="732"/>
      <c r="N475" s="732"/>
      <c r="O475" s="975"/>
      <c r="P475" s="103" t="s">
        <v>960</v>
      </c>
      <c r="Q475" s="228"/>
      <c r="R475" s="228"/>
      <c r="S475" s="228"/>
      <c r="T475" s="228"/>
      <c r="U475" s="228"/>
      <c r="V475" s="228"/>
      <c r="W475" s="228"/>
      <c r="X475" s="228"/>
      <c r="Y475" s="228"/>
      <c r="Z475" s="228"/>
    </row>
    <row r="476" spans="1:26" s="638" customFormat="1" ht="31.5" customHeight="1">
      <c r="A476" s="161"/>
      <c r="B476" s="70"/>
      <c r="C476" s="168"/>
      <c r="D476" s="204"/>
      <c r="E476" s="954"/>
      <c r="F476" s="639" t="s">
        <v>928</v>
      </c>
      <c r="G476" s="640" t="s">
        <v>102</v>
      </c>
      <c r="H476" s="962" t="s">
        <v>1421</v>
      </c>
      <c r="I476" s="796"/>
      <c r="J476" s="732"/>
      <c r="K476" s="732"/>
      <c r="L476" s="732"/>
      <c r="M476" s="732"/>
      <c r="N476" s="732"/>
      <c r="O476" s="975"/>
      <c r="P476" s="103" t="s">
        <v>961</v>
      </c>
      <c r="Q476" s="228"/>
      <c r="R476" s="228"/>
      <c r="S476" s="228"/>
      <c r="T476" s="228"/>
      <c r="U476" s="228"/>
      <c r="V476" s="228"/>
      <c r="W476" s="228"/>
      <c r="X476" s="228"/>
      <c r="Y476" s="228"/>
      <c r="Z476" s="228"/>
    </row>
    <row r="477" spans="1:26" s="638" customFormat="1" ht="21" customHeight="1">
      <c r="A477" s="161"/>
      <c r="B477" s="70"/>
      <c r="C477" s="168"/>
      <c r="D477" s="204"/>
      <c r="E477" s="952" t="s">
        <v>254</v>
      </c>
      <c r="F477" s="639" t="s">
        <v>900</v>
      </c>
      <c r="G477" s="640" t="s">
        <v>102</v>
      </c>
      <c r="H477" s="955" t="s">
        <v>1330</v>
      </c>
      <c r="I477" s="796"/>
      <c r="J477" s="820"/>
      <c r="K477" s="820" t="s">
        <v>949</v>
      </c>
      <c r="L477" s="820">
        <v>1</v>
      </c>
      <c r="M477" s="957">
        <v>3.88</v>
      </c>
      <c r="N477" s="820">
        <f>L477*M477</f>
        <v>3.88</v>
      </c>
      <c r="O477" s="974">
        <v>3.88</v>
      </c>
      <c r="P477" s="103" t="s">
        <v>878</v>
      </c>
      <c r="Q477" s="228"/>
      <c r="R477" s="228"/>
      <c r="S477" s="228"/>
      <c r="T477" s="228"/>
      <c r="U477" s="228"/>
      <c r="V477" s="228"/>
      <c r="W477" s="228"/>
      <c r="X477" s="228"/>
      <c r="Y477" s="228"/>
      <c r="Z477" s="228"/>
    </row>
    <row r="478" spans="1:26" s="638" customFormat="1" ht="39" customHeight="1">
      <c r="A478" s="161"/>
      <c r="B478" s="70"/>
      <c r="C478" s="168"/>
      <c r="D478" s="204"/>
      <c r="E478" s="953"/>
      <c r="F478" s="639" t="s">
        <v>891</v>
      </c>
      <c r="G478" s="640" t="s">
        <v>102</v>
      </c>
      <c r="H478" s="955" t="s">
        <v>1331</v>
      </c>
      <c r="I478" s="796"/>
      <c r="J478" s="732"/>
      <c r="K478" s="732"/>
      <c r="L478" s="732"/>
      <c r="M478" s="732"/>
      <c r="N478" s="732"/>
      <c r="O478" s="975"/>
      <c r="P478" s="103" t="s">
        <v>878</v>
      </c>
      <c r="Q478" s="228"/>
      <c r="R478" s="228"/>
      <c r="S478" s="228"/>
      <c r="T478" s="228"/>
      <c r="U478" s="228"/>
      <c r="V478" s="228"/>
      <c r="W478" s="228"/>
      <c r="X478" s="228"/>
      <c r="Y478" s="228"/>
      <c r="Z478" s="228"/>
    </row>
    <row r="479" spans="1:26" s="638" customFormat="1" ht="61" customHeight="1">
      <c r="A479" s="161"/>
      <c r="B479" s="70"/>
      <c r="C479" s="168"/>
      <c r="D479" s="204"/>
      <c r="E479" s="953"/>
      <c r="F479" s="639" t="s">
        <v>950</v>
      </c>
      <c r="G479" s="640" t="s">
        <v>102</v>
      </c>
      <c r="H479" s="955" t="s">
        <v>1586</v>
      </c>
      <c r="I479" s="796"/>
      <c r="J479" s="732"/>
      <c r="K479" s="732"/>
      <c r="L479" s="732"/>
      <c r="M479" s="732"/>
      <c r="N479" s="732"/>
      <c r="O479" s="975"/>
      <c r="P479" s="103" t="s">
        <v>878</v>
      </c>
      <c r="Q479" s="228"/>
      <c r="R479" s="228"/>
      <c r="S479" s="228"/>
      <c r="T479" s="228"/>
      <c r="U479" s="228"/>
      <c r="V479" s="228"/>
      <c r="W479" s="228"/>
      <c r="X479" s="228"/>
      <c r="Y479" s="228"/>
      <c r="Z479" s="228"/>
    </row>
    <row r="480" spans="1:26" s="638" customFormat="1" ht="46.5" customHeight="1">
      <c r="A480" s="161"/>
      <c r="B480" s="70"/>
      <c r="C480" s="168"/>
      <c r="D480" s="204"/>
      <c r="E480" s="953"/>
      <c r="F480" s="639" t="s">
        <v>951</v>
      </c>
      <c r="G480" s="640" t="s">
        <v>102</v>
      </c>
      <c r="H480" s="955" t="s">
        <v>1332</v>
      </c>
      <c r="I480" s="796"/>
      <c r="J480" s="732"/>
      <c r="K480" s="732"/>
      <c r="L480" s="732"/>
      <c r="M480" s="732"/>
      <c r="N480" s="732"/>
      <c r="O480" s="975"/>
      <c r="P480" s="103" t="s">
        <v>878</v>
      </c>
      <c r="Q480" s="228"/>
      <c r="R480" s="228"/>
      <c r="S480" s="228"/>
      <c r="T480" s="228"/>
      <c r="U480" s="228"/>
      <c r="V480" s="228"/>
      <c r="W480" s="228"/>
      <c r="X480" s="228"/>
      <c r="Y480" s="228"/>
      <c r="Z480" s="228"/>
    </row>
    <row r="481" spans="1:26" s="638" customFormat="1" ht="32.15" customHeight="1">
      <c r="A481" s="161"/>
      <c r="B481" s="70"/>
      <c r="C481" s="168"/>
      <c r="D481" s="204"/>
      <c r="E481" s="953"/>
      <c r="F481" s="639" t="s">
        <v>952</v>
      </c>
      <c r="G481" s="640" t="s">
        <v>102</v>
      </c>
      <c r="H481" s="955" t="s">
        <v>1333</v>
      </c>
      <c r="I481" s="796"/>
      <c r="J481" s="732"/>
      <c r="K481" s="732"/>
      <c r="L481" s="732"/>
      <c r="M481" s="732"/>
      <c r="N481" s="732"/>
      <c r="O481" s="975"/>
      <c r="P481" s="103" t="s">
        <v>878</v>
      </c>
      <c r="Q481" s="228"/>
      <c r="R481" s="228"/>
      <c r="S481" s="228"/>
      <c r="T481" s="228"/>
      <c r="U481" s="228"/>
      <c r="V481" s="228"/>
      <c r="W481" s="228"/>
      <c r="X481" s="228"/>
      <c r="Y481" s="228"/>
      <c r="Z481" s="228"/>
    </row>
    <row r="482" spans="1:26" s="638" customFormat="1" ht="21" customHeight="1">
      <c r="A482" s="161"/>
      <c r="B482" s="70"/>
      <c r="C482" s="168"/>
      <c r="D482" s="204"/>
      <c r="E482" s="953"/>
      <c r="F482" s="639" t="s">
        <v>953</v>
      </c>
      <c r="G482" s="640" t="s">
        <v>102</v>
      </c>
      <c r="H482" s="962" t="s">
        <v>1334</v>
      </c>
      <c r="I482" s="796"/>
      <c r="J482" s="732"/>
      <c r="K482" s="732"/>
      <c r="L482" s="732"/>
      <c r="M482" s="732"/>
      <c r="N482" s="732"/>
      <c r="O482" s="975"/>
      <c r="P482" s="103" t="s">
        <v>954</v>
      </c>
      <c r="Q482" s="228"/>
      <c r="R482" s="228"/>
      <c r="S482" s="228"/>
      <c r="T482" s="228"/>
      <c r="U482" s="228"/>
      <c r="V482" s="228"/>
      <c r="W482" s="228"/>
      <c r="X482" s="228"/>
      <c r="Y482" s="228"/>
      <c r="Z482" s="228"/>
    </row>
    <row r="483" spans="1:26" s="638" customFormat="1" ht="21" customHeight="1">
      <c r="A483" s="161"/>
      <c r="B483" s="70"/>
      <c r="C483" s="168"/>
      <c r="D483" s="204"/>
      <c r="E483" s="953"/>
      <c r="F483" s="639" t="s">
        <v>955</v>
      </c>
      <c r="G483" s="640" t="s">
        <v>102</v>
      </c>
      <c r="H483" s="961" t="s">
        <v>1312</v>
      </c>
      <c r="I483" s="796"/>
      <c r="J483" s="732"/>
      <c r="K483" s="732"/>
      <c r="L483" s="732"/>
      <c r="M483" s="732"/>
      <c r="N483" s="732"/>
      <c r="O483" s="975"/>
      <c r="P483" s="103" t="s">
        <v>878</v>
      </c>
      <c r="Q483" s="228"/>
      <c r="R483" s="228"/>
      <c r="S483" s="228"/>
      <c r="T483" s="228"/>
      <c r="U483" s="228"/>
      <c r="V483" s="228"/>
      <c r="W483" s="228"/>
      <c r="X483" s="228"/>
      <c r="Y483" s="228"/>
      <c r="Z483" s="228"/>
    </row>
    <row r="484" spans="1:26" s="638" customFormat="1" ht="21" customHeight="1">
      <c r="A484" s="161"/>
      <c r="B484" s="70"/>
      <c r="C484" s="168"/>
      <c r="D484" s="204"/>
      <c r="E484" s="953"/>
      <c r="F484" s="639" t="s">
        <v>4</v>
      </c>
      <c r="G484" s="640" t="s">
        <v>102</v>
      </c>
      <c r="H484" s="962" t="s">
        <v>1335</v>
      </c>
      <c r="I484" s="796"/>
      <c r="J484" s="732"/>
      <c r="K484" s="732"/>
      <c r="L484" s="732"/>
      <c r="M484" s="732"/>
      <c r="N484" s="732"/>
      <c r="O484" s="975"/>
      <c r="P484" s="103" t="s">
        <v>956</v>
      </c>
      <c r="Q484" s="228"/>
      <c r="R484" s="228"/>
      <c r="S484" s="228"/>
      <c r="T484" s="228"/>
      <c r="U484" s="228"/>
      <c r="V484" s="228"/>
      <c r="W484" s="228"/>
      <c r="X484" s="228"/>
      <c r="Y484" s="228"/>
      <c r="Z484" s="228"/>
    </row>
    <row r="485" spans="1:26" s="638" customFormat="1" ht="52.5" customHeight="1">
      <c r="A485" s="161"/>
      <c r="B485" s="70"/>
      <c r="C485" s="168"/>
      <c r="D485" s="204"/>
      <c r="E485" s="953"/>
      <c r="F485" s="639" t="s">
        <v>884</v>
      </c>
      <c r="G485" s="640" t="s">
        <v>102</v>
      </c>
      <c r="H485" s="962" t="s">
        <v>1542</v>
      </c>
      <c r="I485" s="796"/>
      <c r="J485" s="732"/>
      <c r="K485" s="732"/>
      <c r="L485" s="732"/>
      <c r="M485" s="732"/>
      <c r="N485" s="732"/>
      <c r="O485" s="975"/>
      <c r="P485" s="103" t="s">
        <v>885</v>
      </c>
      <c r="Q485" s="228"/>
      <c r="R485" s="228"/>
      <c r="S485" s="228"/>
      <c r="T485" s="228"/>
      <c r="U485" s="228"/>
      <c r="V485" s="228"/>
      <c r="W485" s="228"/>
      <c r="X485" s="228"/>
      <c r="Y485" s="228"/>
      <c r="Z485" s="228"/>
    </row>
    <row r="486" spans="1:26" s="638" customFormat="1" ht="37" customHeight="1">
      <c r="A486" s="161"/>
      <c r="B486" s="70"/>
      <c r="C486" s="168"/>
      <c r="D486" s="204"/>
      <c r="E486" s="953"/>
      <c r="F486" s="639" t="s">
        <v>957</v>
      </c>
      <c r="G486" s="640" t="s">
        <v>102</v>
      </c>
      <c r="H486" s="962" t="s">
        <v>1316</v>
      </c>
      <c r="I486" s="796"/>
      <c r="J486" s="732"/>
      <c r="K486" s="732"/>
      <c r="L486" s="732"/>
      <c r="M486" s="732"/>
      <c r="N486" s="732"/>
      <c r="O486" s="975"/>
      <c r="P486" s="103" t="s">
        <v>958</v>
      </c>
      <c r="Q486" s="228"/>
      <c r="R486" s="228"/>
      <c r="S486" s="228"/>
      <c r="T486" s="228"/>
      <c r="U486" s="228"/>
      <c r="V486" s="228"/>
      <c r="W486" s="228"/>
      <c r="X486" s="228"/>
      <c r="Y486" s="228"/>
      <c r="Z486" s="228"/>
    </row>
    <row r="487" spans="1:26" s="638" customFormat="1" ht="51.65" customHeight="1">
      <c r="A487" s="161"/>
      <c r="B487" s="70"/>
      <c r="C487" s="168"/>
      <c r="D487" s="204"/>
      <c r="E487" s="953"/>
      <c r="F487" s="639" t="s">
        <v>959</v>
      </c>
      <c r="G487" s="640" t="s">
        <v>102</v>
      </c>
      <c r="H487" s="962" t="s">
        <v>1424</v>
      </c>
      <c r="I487" s="796"/>
      <c r="J487" s="732"/>
      <c r="K487" s="732"/>
      <c r="L487" s="732"/>
      <c r="M487" s="732"/>
      <c r="N487" s="732"/>
      <c r="O487" s="975"/>
      <c r="P487" s="103" t="s">
        <v>919</v>
      </c>
      <c r="Q487" s="228"/>
      <c r="R487" s="228"/>
      <c r="S487" s="228"/>
      <c r="T487" s="228"/>
      <c r="U487" s="228"/>
      <c r="V487" s="228"/>
      <c r="W487" s="228"/>
      <c r="X487" s="228"/>
      <c r="Y487" s="228"/>
      <c r="Z487" s="228"/>
    </row>
    <row r="488" spans="1:26" s="638" customFormat="1" ht="37.5" customHeight="1">
      <c r="A488" s="161"/>
      <c r="B488" s="70"/>
      <c r="C488" s="168"/>
      <c r="D488" s="204"/>
      <c r="E488" s="953"/>
      <c r="F488" s="639" t="s">
        <v>923</v>
      </c>
      <c r="G488" s="640" t="s">
        <v>102</v>
      </c>
      <c r="H488" s="961"/>
      <c r="I488" s="796"/>
      <c r="J488" s="732"/>
      <c r="K488" s="732"/>
      <c r="L488" s="732"/>
      <c r="M488" s="732"/>
      <c r="N488" s="732"/>
      <c r="O488" s="975"/>
      <c r="P488" s="103" t="s">
        <v>960</v>
      </c>
      <c r="Q488" s="228"/>
      <c r="R488" s="228"/>
      <c r="S488" s="228"/>
      <c r="T488" s="228"/>
      <c r="U488" s="228"/>
      <c r="V488" s="228"/>
      <c r="W488" s="228"/>
      <c r="X488" s="228"/>
      <c r="Y488" s="228"/>
      <c r="Z488" s="228"/>
    </row>
    <row r="489" spans="1:26" s="638" customFormat="1" ht="30" customHeight="1">
      <c r="A489" s="161"/>
      <c r="B489" s="70"/>
      <c r="C489" s="168"/>
      <c r="D489" s="204"/>
      <c r="E489" s="954"/>
      <c r="F489" s="639" t="s">
        <v>928</v>
      </c>
      <c r="G489" s="640" t="s">
        <v>102</v>
      </c>
      <c r="H489" s="962" t="s">
        <v>1423</v>
      </c>
      <c r="I489" s="796"/>
      <c r="J489" s="732"/>
      <c r="K489" s="732"/>
      <c r="L489" s="732"/>
      <c r="M489" s="732"/>
      <c r="N489" s="732"/>
      <c r="O489" s="975"/>
      <c r="P489" s="103" t="s">
        <v>961</v>
      </c>
      <c r="Q489" s="228"/>
      <c r="R489" s="228"/>
      <c r="S489" s="228"/>
      <c r="T489" s="228"/>
      <c r="U489" s="228"/>
      <c r="V489" s="228"/>
      <c r="W489" s="228"/>
      <c r="X489" s="228"/>
      <c r="Y489" s="228"/>
      <c r="Z489" s="228"/>
    </row>
    <row r="490" spans="1:26" ht="21" hidden="1" customHeight="1">
      <c r="A490" s="161"/>
      <c r="B490" s="70"/>
      <c r="C490" s="168"/>
      <c r="D490" s="204"/>
      <c r="E490" s="952" t="s">
        <v>938</v>
      </c>
      <c r="F490" s="647"/>
      <c r="G490" s="648"/>
      <c r="H490" s="996"/>
      <c r="I490" s="995"/>
      <c r="J490" s="820"/>
      <c r="K490" s="820" t="s">
        <v>949</v>
      </c>
      <c r="L490" s="820">
        <v>1</v>
      </c>
      <c r="M490" s="957"/>
      <c r="N490" s="820"/>
      <c r="O490" s="820"/>
      <c r="P490" s="103" t="s">
        <v>878</v>
      </c>
      <c r="Q490" s="228"/>
      <c r="R490" s="228"/>
      <c r="S490" s="228"/>
      <c r="T490" s="228"/>
      <c r="U490" s="228"/>
      <c r="V490" s="228"/>
      <c r="W490" s="228"/>
      <c r="X490" s="228"/>
      <c r="Y490" s="228"/>
      <c r="Z490" s="228"/>
    </row>
    <row r="491" spans="1:26" ht="51.65" hidden="1" customHeight="1">
      <c r="A491" s="161"/>
      <c r="B491" s="70"/>
      <c r="C491" s="168"/>
      <c r="D491" s="204"/>
      <c r="E491" s="953"/>
      <c r="F491" s="647"/>
      <c r="G491" s="648"/>
      <c r="H491" s="996"/>
      <c r="I491" s="995"/>
      <c r="J491" s="732"/>
      <c r="K491" s="732"/>
      <c r="L491" s="732"/>
      <c r="M491" s="732"/>
      <c r="N491" s="732"/>
      <c r="O491" s="732"/>
      <c r="P491" s="103" t="s">
        <v>878</v>
      </c>
      <c r="Q491" s="228"/>
      <c r="R491" s="228"/>
      <c r="S491" s="228"/>
      <c r="T491" s="228"/>
      <c r="U491" s="228"/>
      <c r="V491" s="228"/>
      <c r="W491" s="228"/>
      <c r="X491" s="228"/>
      <c r="Y491" s="228"/>
      <c r="Z491" s="228"/>
    </row>
    <row r="492" spans="1:26" ht="61" hidden="1" customHeight="1">
      <c r="A492" s="161"/>
      <c r="B492" s="70"/>
      <c r="C492" s="168"/>
      <c r="D492" s="204"/>
      <c r="E492" s="953"/>
      <c r="F492" s="647"/>
      <c r="G492" s="648"/>
      <c r="H492" s="996"/>
      <c r="I492" s="995"/>
      <c r="J492" s="732"/>
      <c r="K492" s="732"/>
      <c r="L492" s="732"/>
      <c r="M492" s="732"/>
      <c r="N492" s="732"/>
      <c r="O492" s="732"/>
      <c r="P492" s="103" t="s">
        <v>878</v>
      </c>
      <c r="Q492" s="228"/>
      <c r="R492" s="228"/>
      <c r="S492" s="228"/>
      <c r="T492" s="228"/>
      <c r="U492" s="228"/>
      <c r="V492" s="228"/>
      <c r="W492" s="228"/>
      <c r="X492" s="228"/>
      <c r="Y492" s="228"/>
      <c r="Z492" s="228"/>
    </row>
    <row r="493" spans="1:26" ht="86.5" hidden="1" customHeight="1">
      <c r="A493" s="161"/>
      <c r="B493" s="70"/>
      <c r="C493" s="168"/>
      <c r="D493" s="204"/>
      <c r="E493" s="953"/>
      <c r="F493" s="647"/>
      <c r="G493" s="648"/>
      <c r="H493" s="996"/>
      <c r="I493" s="995"/>
      <c r="J493" s="732"/>
      <c r="K493" s="732"/>
      <c r="L493" s="732"/>
      <c r="M493" s="732"/>
      <c r="N493" s="732"/>
      <c r="O493" s="732"/>
      <c r="P493" s="103" t="s">
        <v>878</v>
      </c>
      <c r="Q493" s="228"/>
      <c r="R493" s="228"/>
      <c r="S493" s="228"/>
      <c r="T493" s="228"/>
      <c r="U493" s="228"/>
      <c r="V493" s="228"/>
      <c r="W493" s="228"/>
      <c r="X493" s="228"/>
      <c r="Y493" s="228"/>
      <c r="Z493" s="228"/>
    </row>
    <row r="494" spans="1:26" ht="61" hidden="1" customHeight="1">
      <c r="A494" s="161"/>
      <c r="B494" s="70"/>
      <c r="C494" s="168"/>
      <c r="D494" s="204"/>
      <c r="E494" s="953"/>
      <c r="F494" s="647"/>
      <c r="G494" s="648"/>
      <c r="H494" s="996"/>
      <c r="I494" s="995"/>
      <c r="J494" s="732"/>
      <c r="K494" s="732"/>
      <c r="L494" s="732"/>
      <c r="M494" s="732"/>
      <c r="N494" s="732"/>
      <c r="O494" s="732"/>
      <c r="P494" s="103" t="s">
        <v>878</v>
      </c>
      <c r="Q494" s="228"/>
      <c r="R494" s="228"/>
      <c r="S494" s="228"/>
      <c r="T494" s="228"/>
      <c r="U494" s="228"/>
      <c r="V494" s="228"/>
      <c r="W494" s="228"/>
      <c r="X494" s="228"/>
      <c r="Y494" s="228"/>
      <c r="Z494" s="228"/>
    </row>
    <row r="495" spans="1:26" ht="61" hidden="1" customHeight="1">
      <c r="A495" s="161"/>
      <c r="B495" s="70"/>
      <c r="C495" s="168"/>
      <c r="D495" s="204"/>
      <c r="E495" s="953"/>
      <c r="F495" s="647"/>
      <c r="G495" s="648"/>
      <c r="H495" s="994"/>
      <c r="I495" s="995"/>
      <c r="J495" s="732"/>
      <c r="K495" s="732"/>
      <c r="L495" s="732"/>
      <c r="M495" s="732"/>
      <c r="N495" s="732"/>
      <c r="O495" s="732"/>
      <c r="P495" s="103" t="s">
        <v>954</v>
      </c>
      <c r="Q495" s="228"/>
      <c r="R495" s="228"/>
      <c r="S495" s="228"/>
      <c r="T495" s="228"/>
      <c r="U495" s="228"/>
      <c r="V495" s="228"/>
      <c r="W495" s="228"/>
      <c r="X495" s="228"/>
      <c r="Y495" s="228"/>
      <c r="Z495" s="228"/>
    </row>
    <row r="496" spans="1:26" ht="21" hidden="1" customHeight="1">
      <c r="A496" s="161"/>
      <c r="B496" s="70"/>
      <c r="C496" s="168"/>
      <c r="D496" s="204"/>
      <c r="E496" s="953"/>
      <c r="F496" s="647"/>
      <c r="G496" s="648"/>
      <c r="H496" s="997"/>
      <c r="I496" s="995"/>
      <c r="J496" s="732"/>
      <c r="K496" s="732"/>
      <c r="L496" s="732"/>
      <c r="M496" s="732"/>
      <c r="N496" s="732"/>
      <c r="O496" s="732"/>
      <c r="P496" s="103" t="s">
        <v>878</v>
      </c>
      <c r="Q496" s="228"/>
      <c r="R496" s="228"/>
      <c r="S496" s="228"/>
      <c r="T496" s="228"/>
      <c r="U496" s="228"/>
      <c r="V496" s="228"/>
      <c r="W496" s="228"/>
      <c r="X496" s="228"/>
      <c r="Y496" s="228"/>
      <c r="Z496" s="228"/>
    </row>
    <row r="497" spans="1:26" ht="21" hidden="1" customHeight="1">
      <c r="A497" s="161"/>
      <c r="B497" s="70"/>
      <c r="C497" s="168"/>
      <c r="D497" s="204"/>
      <c r="E497" s="953"/>
      <c r="F497" s="647"/>
      <c r="G497" s="648"/>
      <c r="H497" s="994"/>
      <c r="I497" s="995"/>
      <c r="J497" s="732"/>
      <c r="K497" s="732"/>
      <c r="L497" s="732"/>
      <c r="M497" s="732"/>
      <c r="N497" s="732"/>
      <c r="O497" s="732"/>
      <c r="P497" s="103" t="s">
        <v>956</v>
      </c>
      <c r="Q497" s="228"/>
      <c r="R497" s="228"/>
      <c r="S497" s="228"/>
      <c r="T497" s="228"/>
      <c r="U497" s="228"/>
      <c r="V497" s="228"/>
      <c r="W497" s="228"/>
      <c r="X497" s="228"/>
      <c r="Y497" s="228"/>
      <c r="Z497" s="228"/>
    </row>
    <row r="498" spans="1:26" ht="21" hidden="1" customHeight="1">
      <c r="A498" s="161"/>
      <c r="B498" s="70"/>
      <c r="C498" s="168"/>
      <c r="D498" s="204"/>
      <c r="E498" s="953"/>
      <c r="F498" s="66" t="s">
        <v>884</v>
      </c>
      <c r="G498" s="82" t="s">
        <v>102</v>
      </c>
      <c r="H498" s="961"/>
      <c r="I498" s="796"/>
      <c r="J498" s="732"/>
      <c r="K498" s="732"/>
      <c r="L498" s="732"/>
      <c r="M498" s="732"/>
      <c r="N498" s="732"/>
      <c r="O498" s="732"/>
      <c r="P498" s="103" t="s">
        <v>885</v>
      </c>
      <c r="Q498" s="228"/>
      <c r="R498" s="228"/>
      <c r="S498" s="228"/>
      <c r="T498" s="228"/>
      <c r="U498" s="228"/>
      <c r="V498" s="228"/>
      <c r="W498" s="228"/>
      <c r="X498" s="228"/>
      <c r="Y498" s="228"/>
      <c r="Z498" s="228"/>
    </row>
    <row r="499" spans="1:26" ht="42" hidden="1" customHeight="1">
      <c r="A499" s="161"/>
      <c r="B499" s="70"/>
      <c r="C499" s="168"/>
      <c r="D499" s="204"/>
      <c r="E499" s="953"/>
      <c r="F499" s="66" t="s">
        <v>957</v>
      </c>
      <c r="G499" s="82" t="s">
        <v>102</v>
      </c>
      <c r="H499" s="962"/>
      <c r="I499" s="796"/>
      <c r="J499" s="732"/>
      <c r="K499" s="732"/>
      <c r="L499" s="732"/>
      <c r="M499" s="732"/>
      <c r="N499" s="732"/>
      <c r="O499" s="732"/>
      <c r="P499" s="103" t="s">
        <v>958</v>
      </c>
      <c r="Q499" s="228"/>
      <c r="R499" s="228"/>
      <c r="S499" s="228"/>
      <c r="T499" s="228"/>
      <c r="U499" s="228"/>
      <c r="V499" s="228"/>
      <c r="W499" s="228"/>
      <c r="X499" s="228"/>
      <c r="Y499" s="228"/>
      <c r="Z499" s="228"/>
    </row>
    <row r="500" spans="1:26" ht="45" hidden="1" customHeight="1">
      <c r="A500" s="161"/>
      <c r="B500" s="70"/>
      <c r="C500" s="168"/>
      <c r="D500" s="204"/>
      <c r="E500" s="953"/>
      <c r="F500" s="66" t="s">
        <v>959</v>
      </c>
      <c r="G500" s="82" t="s">
        <v>102</v>
      </c>
      <c r="H500" s="961"/>
      <c r="I500" s="796"/>
      <c r="J500" s="732"/>
      <c r="K500" s="732"/>
      <c r="L500" s="732"/>
      <c r="M500" s="732"/>
      <c r="N500" s="732"/>
      <c r="O500" s="732"/>
      <c r="P500" s="103" t="s">
        <v>919</v>
      </c>
      <c r="Q500" s="228"/>
      <c r="R500" s="228"/>
      <c r="S500" s="228"/>
      <c r="T500" s="228"/>
      <c r="U500" s="228"/>
      <c r="V500" s="228"/>
      <c r="W500" s="228"/>
      <c r="X500" s="228"/>
      <c r="Y500" s="228"/>
      <c r="Z500" s="228"/>
    </row>
    <row r="501" spans="1:26" ht="37.5" hidden="1" customHeight="1">
      <c r="A501" s="161"/>
      <c r="B501" s="70"/>
      <c r="C501" s="168"/>
      <c r="D501" s="204"/>
      <c r="E501" s="953"/>
      <c r="F501" s="66" t="s">
        <v>923</v>
      </c>
      <c r="G501" s="82" t="s">
        <v>102</v>
      </c>
      <c r="H501" s="961"/>
      <c r="I501" s="796"/>
      <c r="J501" s="732"/>
      <c r="K501" s="732"/>
      <c r="L501" s="732"/>
      <c r="M501" s="732"/>
      <c r="N501" s="732"/>
      <c r="O501" s="732"/>
      <c r="P501" s="103" t="s">
        <v>960</v>
      </c>
      <c r="Q501" s="228"/>
      <c r="R501" s="228"/>
      <c r="S501" s="228"/>
      <c r="T501" s="228"/>
      <c r="U501" s="228"/>
      <c r="V501" s="228"/>
      <c r="W501" s="228"/>
      <c r="X501" s="228"/>
      <c r="Y501" s="228"/>
      <c r="Z501" s="228"/>
    </row>
    <row r="502" spans="1:26" ht="41.15" hidden="1" customHeight="1">
      <c r="A502" s="161"/>
      <c r="B502" s="70"/>
      <c r="C502" s="168"/>
      <c r="D502" s="204"/>
      <c r="E502" s="954"/>
      <c r="F502" s="66" t="s">
        <v>928</v>
      </c>
      <c r="G502" s="82" t="s">
        <v>102</v>
      </c>
      <c r="H502" s="961"/>
      <c r="I502" s="796"/>
      <c r="J502" s="732"/>
      <c r="K502" s="732"/>
      <c r="L502" s="732"/>
      <c r="M502" s="732"/>
      <c r="N502" s="732"/>
      <c r="O502" s="732"/>
      <c r="P502" s="103" t="s">
        <v>961</v>
      </c>
      <c r="Q502" s="228"/>
      <c r="R502" s="228"/>
      <c r="S502" s="228"/>
      <c r="T502" s="228"/>
      <c r="U502" s="228"/>
      <c r="V502" s="228"/>
      <c r="W502" s="228"/>
      <c r="X502" s="228"/>
      <c r="Y502" s="228"/>
      <c r="Z502" s="228"/>
    </row>
    <row r="503" spans="1:26" ht="30" customHeight="1">
      <c r="A503" s="236"/>
      <c r="B503" s="201"/>
      <c r="C503" s="231"/>
      <c r="D503" s="232"/>
      <c r="E503" s="227" t="s">
        <v>227</v>
      </c>
      <c r="F503" s="238" t="s">
        <v>962</v>
      </c>
      <c r="G503" s="239"/>
      <c r="H503" s="239"/>
      <c r="I503" s="245"/>
      <c r="J503" s="238"/>
      <c r="K503" s="226"/>
      <c r="L503" s="226"/>
      <c r="M503" s="226"/>
      <c r="N503" s="203">
        <f>SUM(N504:N529)</f>
        <v>0</v>
      </c>
      <c r="O503" s="203"/>
      <c r="P503" s="190" t="s">
        <v>963</v>
      </c>
      <c r="Q503" s="229"/>
      <c r="R503" s="229"/>
      <c r="S503" s="229"/>
      <c r="T503" s="229"/>
      <c r="U503" s="229"/>
      <c r="V503" s="229"/>
      <c r="W503" s="229"/>
      <c r="X503" s="229"/>
      <c r="Y503" s="229"/>
      <c r="Z503" s="229"/>
    </row>
    <row r="504" spans="1:26" ht="21" hidden="1" customHeight="1">
      <c r="A504" s="161"/>
      <c r="B504" s="70"/>
      <c r="C504" s="168"/>
      <c r="D504" s="204"/>
      <c r="E504" s="969" t="s">
        <v>223</v>
      </c>
      <c r="F504" s="66" t="s">
        <v>900</v>
      </c>
      <c r="G504" s="82" t="s">
        <v>102</v>
      </c>
      <c r="H504" s="961"/>
      <c r="I504" s="796"/>
      <c r="J504" s="820"/>
      <c r="K504" s="820" t="s">
        <v>949</v>
      </c>
      <c r="L504" s="820">
        <v>1</v>
      </c>
      <c r="M504" s="957"/>
      <c r="N504" s="820">
        <f>L504*M504</f>
        <v>0</v>
      </c>
      <c r="O504" s="820"/>
      <c r="P504" s="103" t="s">
        <v>878</v>
      </c>
      <c r="Q504" s="228"/>
      <c r="R504" s="228"/>
      <c r="S504" s="228"/>
      <c r="T504" s="228"/>
      <c r="U504" s="228"/>
      <c r="V504" s="228"/>
      <c r="W504" s="228"/>
      <c r="X504" s="228"/>
      <c r="Y504" s="228"/>
      <c r="Z504" s="228"/>
    </row>
    <row r="505" spans="1:26" ht="21" hidden="1" customHeight="1">
      <c r="A505" s="161"/>
      <c r="B505" s="70"/>
      <c r="C505" s="168"/>
      <c r="D505" s="204"/>
      <c r="E505" s="732"/>
      <c r="F505" s="66" t="s">
        <v>891</v>
      </c>
      <c r="G505" s="82" t="s">
        <v>102</v>
      </c>
      <c r="H505" s="961"/>
      <c r="I505" s="796"/>
      <c r="J505" s="732"/>
      <c r="K505" s="732"/>
      <c r="L505" s="732"/>
      <c r="M505" s="732"/>
      <c r="N505" s="732"/>
      <c r="O505" s="732"/>
      <c r="P505" s="103" t="s">
        <v>878</v>
      </c>
      <c r="Q505" s="228"/>
      <c r="R505" s="228"/>
      <c r="S505" s="228"/>
      <c r="T505" s="228"/>
      <c r="U505" s="228"/>
      <c r="V505" s="228"/>
      <c r="W505" s="228"/>
      <c r="X505" s="228"/>
      <c r="Y505" s="228"/>
      <c r="Z505" s="228"/>
    </row>
    <row r="506" spans="1:26" ht="15.75" hidden="1" customHeight="1">
      <c r="A506" s="161"/>
      <c r="B506" s="70"/>
      <c r="C506" s="168"/>
      <c r="D506" s="204"/>
      <c r="E506" s="732"/>
      <c r="F506" s="66" t="s">
        <v>950</v>
      </c>
      <c r="G506" s="82" t="s">
        <v>102</v>
      </c>
      <c r="H506" s="961"/>
      <c r="I506" s="796"/>
      <c r="J506" s="732"/>
      <c r="K506" s="732"/>
      <c r="L506" s="732"/>
      <c r="M506" s="732"/>
      <c r="N506" s="732"/>
      <c r="O506" s="732"/>
      <c r="P506" s="103" t="s">
        <v>878</v>
      </c>
      <c r="Q506" s="228"/>
      <c r="R506" s="228"/>
      <c r="S506" s="228"/>
      <c r="T506" s="228"/>
      <c r="U506" s="228"/>
      <c r="V506" s="228"/>
      <c r="W506" s="228"/>
      <c r="X506" s="228"/>
      <c r="Y506" s="228"/>
      <c r="Z506" s="228"/>
    </row>
    <row r="507" spans="1:26" ht="15.75" hidden="1" customHeight="1">
      <c r="A507" s="161"/>
      <c r="B507" s="70"/>
      <c r="C507" s="168"/>
      <c r="D507" s="204"/>
      <c r="E507" s="732"/>
      <c r="F507" s="66" t="s">
        <v>951</v>
      </c>
      <c r="G507" s="82" t="s">
        <v>102</v>
      </c>
      <c r="H507" s="961"/>
      <c r="I507" s="796"/>
      <c r="J507" s="732"/>
      <c r="K507" s="732"/>
      <c r="L507" s="732"/>
      <c r="M507" s="732"/>
      <c r="N507" s="732"/>
      <c r="O507" s="732"/>
      <c r="P507" s="103" t="s">
        <v>878</v>
      </c>
      <c r="Q507" s="228"/>
      <c r="R507" s="228"/>
      <c r="S507" s="228"/>
      <c r="T507" s="228"/>
      <c r="U507" s="228"/>
      <c r="V507" s="228"/>
      <c r="W507" s="228"/>
      <c r="X507" s="228"/>
      <c r="Y507" s="228"/>
      <c r="Z507" s="228"/>
    </row>
    <row r="508" spans="1:26" ht="15.75" hidden="1" customHeight="1">
      <c r="A508" s="161"/>
      <c r="B508" s="70"/>
      <c r="C508" s="168"/>
      <c r="D508" s="204"/>
      <c r="E508" s="732"/>
      <c r="F508" s="66" t="s">
        <v>952</v>
      </c>
      <c r="G508" s="82" t="s">
        <v>102</v>
      </c>
      <c r="H508" s="961"/>
      <c r="I508" s="796"/>
      <c r="J508" s="732"/>
      <c r="K508" s="732"/>
      <c r="L508" s="732"/>
      <c r="M508" s="732"/>
      <c r="N508" s="732"/>
      <c r="O508" s="732"/>
      <c r="P508" s="103" t="s">
        <v>878</v>
      </c>
      <c r="Q508" s="228"/>
      <c r="R508" s="228"/>
      <c r="S508" s="228"/>
      <c r="T508" s="228"/>
      <c r="U508" s="228"/>
      <c r="V508" s="228"/>
      <c r="W508" s="228"/>
      <c r="X508" s="228"/>
      <c r="Y508" s="228"/>
      <c r="Z508" s="228"/>
    </row>
    <row r="509" spans="1:26" ht="21" hidden="1" customHeight="1">
      <c r="A509" s="161"/>
      <c r="B509" s="70"/>
      <c r="C509" s="168"/>
      <c r="D509" s="204"/>
      <c r="E509" s="732"/>
      <c r="F509" s="66" t="s">
        <v>953</v>
      </c>
      <c r="G509" s="82" t="s">
        <v>102</v>
      </c>
      <c r="H509" s="961"/>
      <c r="I509" s="796"/>
      <c r="J509" s="732"/>
      <c r="K509" s="732"/>
      <c r="L509" s="732"/>
      <c r="M509" s="732"/>
      <c r="N509" s="732"/>
      <c r="O509" s="732"/>
      <c r="P509" s="103" t="s">
        <v>954</v>
      </c>
      <c r="Q509" s="228"/>
      <c r="R509" s="228"/>
      <c r="S509" s="228"/>
      <c r="T509" s="228"/>
      <c r="U509" s="228"/>
      <c r="V509" s="228"/>
      <c r="W509" s="228"/>
      <c r="X509" s="228"/>
      <c r="Y509" s="228"/>
      <c r="Z509" s="228"/>
    </row>
    <row r="510" spans="1:26" ht="21" hidden="1" customHeight="1">
      <c r="A510" s="161"/>
      <c r="B510" s="70"/>
      <c r="C510" s="168"/>
      <c r="D510" s="204"/>
      <c r="E510" s="732"/>
      <c r="F510" s="66" t="s">
        <v>955</v>
      </c>
      <c r="G510" s="82" t="s">
        <v>102</v>
      </c>
      <c r="H510" s="961"/>
      <c r="I510" s="796"/>
      <c r="J510" s="732"/>
      <c r="K510" s="732"/>
      <c r="L510" s="732"/>
      <c r="M510" s="732"/>
      <c r="N510" s="732"/>
      <c r="O510" s="732"/>
      <c r="P510" s="103" t="s">
        <v>878</v>
      </c>
      <c r="Q510" s="228"/>
      <c r="R510" s="228"/>
      <c r="S510" s="228"/>
      <c r="T510" s="228"/>
      <c r="U510" s="228"/>
      <c r="V510" s="228"/>
      <c r="W510" s="228"/>
      <c r="X510" s="228"/>
      <c r="Y510" s="228"/>
      <c r="Z510" s="228"/>
    </row>
    <row r="511" spans="1:26" ht="21" hidden="1" customHeight="1">
      <c r="A511" s="161"/>
      <c r="B511" s="70"/>
      <c r="C511" s="168"/>
      <c r="D511" s="204"/>
      <c r="E511" s="732"/>
      <c r="F511" s="66" t="s">
        <v>4</v>
      </c>
      <c r="G511" s="82" t="s">
        <v>102</v>
      </c>
      <c r="H511" s="961"/>
      <c r="I511" s="796"/>
      <c r="J511" s="732"/>
      <c r="K511" s="732"/>
      <c r="L511" s="732"/>
      <c r="M511" s="732"/>
      <c r="N511" s="732"/>
      <c r="O511" s="732"/>
      <c r="P511" s="103" t="s">
        <v>956</v>
      </c>
      <c r="Q511" s="228"/>
      <c r="R511" s="228"/>
      <c r="S511" s="228"/>
      <c r="T511" s="228"/>
      <c r="U511" s="228"/>
      <c r="V511" s="228"/>
      <c r="W511" s="228"/>
      <c r="X511" s="228"/>
      <c r="Y511" s="228"/>
      <c r="Z511" s="228"/>
    </row>
    <row r="512" spans="1:26" ht="21" hidden="1" customHeight="1">
      <c r="A512" s="161"/>
      <c r="B512" s="70"/>
      <c r="C512" s="168"/>
      <c r="D512" s="204"/>
      <c r="E512" s="732"/>
      <c r="F512" s="66" t="s">
        <v>884</v>
      </c>
      <c r="G512" s="82" t="s">
        <v>102</v>
      </c>
      <c r="H512" s="961"/>
      <c r="I512" s="796"/>
      <c r="J512" s="732"/>
      <c r="K512" s="732"/>
      <c r="L512" s="732"/>
      <c r="M512" s="732"/>
      <c r="N512" s="732"/>
      <c r="O512" s="732"/>
      <c r="P512" s="103" t="s">
        <v>885</v>
      </c>
      <c r="Q512" s="228"/>
      <c r="R512" s="228"/>
      <c r="S512" s="228"/>
      <c r="T512" s="228"/>
      <c r="U512" s="228"/>
      <c r="V512" s="228"/>
      <c r="W512" s="228"/>
      <c r="X512" s="228"/>
      <c r="Y512" s="228"/>
      <c r="Z512" s="228"/>
    </row>
    <row r="513" spans="1:26" ht="21" hidden="1" customHeight="1">
      <c r="A513" s="161"/>
      <c r="B513" s="70"/>
      <c r="C513" s="168"/>
      <c r="D513" s="204"/>
      <c r="E513" s="732"/>
      <c r="F513" s="66" t="s">
        <v>957</v>
      </c>
      <c r="G513" s="82" t="s">
        <v>102</v>
      </c>
      <c r="H513" s="961"/>
      <c r="I513" s="796"/>
      <c r="J513" s="732"/>
      <c r="K513" s="732"/>
      <c r="L513" s="732"/>
      <c r="M513" s="732"/>
      <c r="N513" s="732"/>
      <c r="O513" s="732"/>
      <c r="P513" s="103" t="s">
        <v>964</v>
      </c>
      <c r="Q513" s="228"/>
      <c r="R513" s="228"/>
      <c r="S513" s="228"/>
      <c r="T513" s="228"/>
      <c r="U513" s="228"/>
      <c r="V513" s="228"/>
      <c r="W513" s="228"/>
      <c r="X513" s="228"/>
      <c r="Y513" s="228"/>
      <c r="Z513" s="228"/>
    </row>
    <row r="514" spans="1:26" ht="15.75" hidden="1" customHeight="1">
      <c r="A514" s="161"/>
      <c r="B514" s="70"/>
      <c r="C514" s="168"/>
      <c r="D514" s="204"/>
      <c r="E514" s="732"/>
      <c r="F514" s="66" t="s">
        <v>959</v>
      </c>
      <c r="G514" s="82" t="s">
        <v>102</v>
      </c>
      <c r="H514" s="961"/>
      <c r="I514" s="796"/>
      <c r="J514" s="732"/>
      <c r="K514" s="732"/>
      <c r="L514" s="732"/>
      <c r="M514" s="732"/>
      <c r="N514" s="732"/>
      <c r="O514" s="732"/>
      <c r="P514" s="103" t="s">
        <v>919</v>
      </c>
      <c r="Q514" s="228"/>
      <c r="R514" s="228"/>
      <c r="S514" s="228"/>
      <c r="T514" s="228"/>
      <c r="U514" s="228"/>
      <c r="V514" s="228"/>
      <c r="W514" s="228"/>
      <c r="X514" s="228"/>
      <c r="Y514" s="228"/>
      <c r="Z514" s="228"/>
    </row>
    <row r="515" spans="1:26" ht="37.5" hidden="1" customHeight="1">
      <c r="A515" s="161"/>
      <c r="B515" s="70"/>
      <c r="C515" s="168"/>
      <c r="D515" s="204"/>
      <c r="E515" s="732"/>
      <c r="F515" s="66" t="s">
        <v>923</v>
      </c>
      <c r="G515" s="82" t="s">
        <v>102</v>
      </c>
      <c r="H515" s="961"/>
      <c r="I515" s="796"/>
      <c r="J515" s="732"/>
      <c r="K515" s="732"/>
      <c r="L515" s="732"/>
      <c r="M515" s="732"/>
      <c r="N515" s="732"/>
      <c r="O515" s="732"/>
      <c r="P515" s="103" t="s">
        <v>960</v>
      </c>
      <c r="Q515" s="228"/>
      <c r="R515" s="228"/>
      <c r="S515" s="228"/>
      <c r="T515" s="228"/>
      <c r="U515" s="228"/>
      <c r="V515" s="228"/>
      <c r="W515" s="228"/>
      <c r="X515" s="228"/>
      <c r="Y515" s="228"/>
      <c r="Z515" s="228"/>
    </row>
    <row r="516" spans="1:26" ht="15.75" hidden="1" customHeight="1">
      <c r="A516" s="161"/>
      <c r="B516" s="70"/>
      <c r="C516" s="168"/>
      <c r="D516" s="204"/>
      <c r="E516" s="732"/>
      <c r="F516" s="66" t="s">
        <v>928</v>
      </c>
      <c r="G516" s="82" t="s">
        <v>102</v>
      </c>
      <c r="H516" s="961"/>
      <c r="I516" s="796"/>
      <c r="J516" s="732"/>
      <c r="K516" s="732"/>
      <c r="L516" s="732"/>
      <c r="M516" s="732"/>
      <c r="N516" s="732"/>
      <c r="O516" s="732"/>
      <c r="P516" s="103" t="s">
        <v>961</v>
      </c>
      <c r="Q516" s="228"/>
      <c r="R516" s="228"/>
      <c r="S516" s="228"/>
      <c r="T516" s="228"/>
      <c r="U516" s="228"/>
      <c r="V516" s="228"/>
      <c r="W516" s="228"/>
      <c r="X516" s="228"/>
      <c r="Y516" s="228"/>
      <c r="Z516" s="228"/>
    </row>
    <row r="517" spans="1:26" ht="21" hidden="1" customHeight="1">
      <c r="A517" s="161"/>
      <c r="B517" s="70"/>
      <c r="C517" s="168"/>
      <c r="D517" s="204"/>
      <c r="E517" s="969" t="s">
        <v>229</v>
      </c>
      <c r="F517" s="66" t="s">
        <v>900</v>
      </c>
      <c r="G517" s="82" t="s">
        <v>102</v>
      </c>
      <c r="H517" s="961"/>
      <c r="I517" s="796"/>
      <c r="J517" s="820"/>
      <c r="K517" s="820" t="s">
        <v>949</v>
      </c>
      <c r="L517" s="820">
        <v>1</v>
      </c>
      <c r="M517" s="957"/>
      <c r="N517" s="820">
        <f>L517*M517</f>
        <v>0</v>
      </c>
      <c r="O517" s="820"/>
      <c r="P517" s="103" t="s">
        <v>878</v>
      </c>
      <c r="Q517" s="228"/>
      <c r="R517" s="228"/>
      <c r="S517" s="228"/>
      <c r="T517" s="228"/>
      <c r="U517" s="228"/>
      <c r="V517" s="228"/>
      <c r="W517" s="228"/>
      <c r="X517" s="228"/>
      <c r="Y517" s="228"/>
      <c r="Z517" s="228"/>
    </row>
    <row r="518" spans="1:26" ht="21" hidden="1" customHeight="1">
      <c r="A518" s="161"/>
      <c r="B518" s="70"/>
      <c r="C518" s="168"/>
      <c r="D518" s="204"/>
      <c r="E518" s="732"/>
      <c r="F518" s="66" t="s">
        <v>891</v>
      </c>
      <c r="G518" s="82" t="s">
        <v>102</v>
      </c>
      <c r="H518" s="961"/>
      <c r="I518" s="796"/>
      <c r="J518" s="732"/>
      <c r="K518" s="732"/>
      <c r="L518" s="732"/>
      <c r="M518" s="732"/>
      <c r="N518" s="732"/>
      <c r="O518" s="732"/>
      <c r="P518" s="103" t="s">
        <v>878</v>
      </c>
      <c r="Q518" s="228"/>
      <c r="R518" s="228"/>
      <c r="S518" s="228"/>
      <c r="T518" s="228"/>
      <c r="U518" s="228"/>
      <c r="V518" s="228"/>
      <c r="W518" s="228"/>
      <c r="X518" s="228"/>
      <c r="Y518" s="228"/>
      <c r="Z518" s="228"/>
    </row>
    <row r="519" spans="1:26" ht="15.75" hidden="1" customHeight="1">
      <c r="A519" s="161"/>
      <c r="B519" s="70"/>
      <c r="C519" s="168"/>
      <c r="D519" s="204"/>
      <c r="E519" s="732"/>
      <c r="F519" s="66" t="s">
        <v>950</v>
      </c>
      <c r="G519" s="82" t="s">
        <v>102</v>
      </c>
      <c r="H519" s="961"/>
      <c r="I519" s="796"/>
      <c r="J519" s="732"/>
      <c r="K519" s="732"/>
      <c r="L519" s="732"/>
      <c r="M519" s="732"/>
      <c r="N519" s="732"/>
      <c r="O519" s="732"/>
      <c r="P519" s="103" t="s">
        <v>878</v>
      </c>
      <c r="Q519" s="228"/>
      <c r="R519" s="228"/>
      <c r="S519" s="228"/>
      <c r="T519" s="228"/>
      <c r="U519" s="228"/>
      <c r="V519" s="228"/>
      <c r="W519" s="228"/>
      <c r="X519" s="228"/>
      <c r="Y519" s="228"/>
      <c r="Z519" s="228"/>
    </row>
    <row r="520" spans="1:26" ht="15.75" hidden="1" customHeight="1">
      <c r="A520" s="161"/>
      <c r="B520" s="70"/>
      <c r="C520" s="168"/>
      <c r="D520" s="204"/>
      <c r="E520" s="732"/>
      <c r="F520" s="66" t="s">
        <v>951</v>
      </c>
      <c r="G520" s="82" t="s">
        <v>102</v>
      </c>
      <c r="H520" s="961"/>
      <c r="I520" s="796"/>
      <c r="J520" s="732"/>
      <c r="K520" s="732"/>
      <c r="L520" s="732"/>
      <c r="M520" s="732"/>
      <c r="N520" s="732"/>
      <c r="O520" s="732"/>
      <c r="P520" s="103" t="s">
        <v>878</v>
      </c>
      <c r="Q520" s="228"/>
      <c r="R520" s="228"/>
      <c r="S520" s="228"/>
      <c r="T520" s="228"/>
      <c r="U520" s="228"/>
      <c r="V520" s="228"/>
      <c r="W520" s="228"/>
      <c r="X520" s="228"/>
      <c r="Y520" s="228"/>
      <c r="Z520" s="228"/>
    </row>
    <row r="521" spans="1:26" ht="15.75" hidden="1" customHeight="1">
      <c r="A521" s="161"/>
      <c r="B521" s="70"/>
      <c r="C521" s="168"/>
      <c r="D521" s="204"/>
      <c r="E521" s="732"/>
      <c r="F521" s="66" t="s">
        <v>952</v>
      </c>
      <c r="G521" s="82" t="s">
        <v>102</v>
      </c>
      <c r="H521" s="961"/>
      <c r="I521" s="796"/>
      <c r="J521" s="732"/>
      <c r="K521" s="732"/>
      <c r="L521" s="732"/>
      <c r="M521" s="732"/>
      <c r="N521" s="732"/>
      <c r="O521" s="732"/>
      <c r="P521" s="103" t="s">
        <v>878</v>
      </c>
      <c r="Q521" s="228"/>
      <c r="R521" s="228"/>
      <c r="S521" s="228"/>
      <c r="T521" s="228"/>
      <c r="U521" s="228"/>
      <c r="V521" s="228"/>
      <c r="W521" s="228"/>
      <c r="X521" s="228"/>
      <c r="Y521" s="228"/>
      <c r="Z521" s="228"/>
    </row>
    <row r="522" spans="1:26" ht="21" hidden="1" customHeight="1">
      <c r="A522" s="161"/>
      <c r="B522" s="70"/>
      <c r="C522" s="168"/>
      <c r="D522" s="204"/>
      <c r="E522" s="732"/>
      <c r="F522" s="66" t="s">
        <v>953</v>
      </c>
      <c r="G522" s="82" t="s">
        <v>102</v>
      </c>
      <c r="H522" s="961"/>
      <c r="I522" s="796"/>
      <c r="J522" s="732"/>
      <c r="K522" s="732"/>
      <c r="L522" s="732"/>
      <c r="M522" s="732"/>
      <c r="N522" s="732"/>
      <c r="O522" s="732"/>
      <c r="P522" s="103" t="s">
        <v>954</v>
      </c>
      <c r="Q522" s="228"/>
      <c r="R522" s="228"/>
      <c r="S522" s="228"/>
      <c r="T522" s="228"/>
      <c r="U522" s="228"/>
      <c r="V522" s="228"/>
      <c r="W522" s="228"/>
      <c r="X522" s="228"/>
      <c r="Y522" s="228"/>
      <c r="Z522" s="228"/>
    </row>
    <row r="523" spans="1:26" ht="21" hidden="1" customHeight="1">
      <c r="A523" s="161"/>
      <c r="B523" s="70"/>
      <c r="C523" s="168"/>
      <c r="D523" s="204"/>
      <c r="E523" s="732"/>
      <c r="F523" s="66" t="s">
        <v>955</v>
      </c>
      <c r="G523" s="82" t="s">
        <v>102</v>
      </c>
      <c r="H523" s="961"/>
      <c r="I523" s="796"/>
      <c r="J523" s="732"/>
      <c r="K523" s="732"/>
      <c r="L523" s="732"/>
      <c r="M523" s="732"/>
      <c r="N523" s="732"/>
      <c r="O523" s="732"/>
      <c r="P523" s="103" t="s">
        <v>878</v>
      </c>
      <c r="Q523" s="228"/>
      <c r="R523" s="228"/>
      <c r="S523" s="228"/>
      <c r="T523" s="228"/>
      <c r="U523" s="228"/>
      <c r="V523" s="228"/>
      <c r="W523" s="228"/>
      <c r="X523" s="228"/>
      <c r="Y523" s="228"/>
      <c r="Z523" s="228"/>
    </row>
    <row r="524" spans="1:26" ht="21" hidden="1" customHeight="1">
      <c r="A524" s="161"/>
      <c r="B524" s="70"/>
      <c r="C524" s="168"/>
      <c r="D524" s="204"/>
      <c r="E524" s="732"/>
      <c r="F524" s="66" t="s">
        <v>4</v>
      </c>
      <c r="G524" s="82" t="s">
        <v>102</v>
      </c>
      <c r="H524" s="961"/>
      <c r="I524" s="796"/>
      <c r="J524" s="732"/>
      <c r="K524" s="732"/>
      <c r="L524" s="732"/>
      <c r="M524" s="732"/>
      <c r="N524" s="732"/>
      <c r="O524" s="732"/>
      <c r="P524" s="103" t="s">
        <v>956</v>
      </c>
      <c r="Q524" s="228"/>
      <c r="R524" s="228"/>
      <c r="S524" s="228"/>
      <c r="T524" s="228"/>
      <c r="U524" s="228"/>
      <c r="V524" s="228"/>
      <c r="W524" s="228"/>
      <c r="X524" s="228"/>
      <c r="Y524" s="228"/>
      <c r="Z524" s="228"/>
    </row>
    <row r="525" spans="1:26" ht="21" hidden="1" customHeight="1">
      <c r="A525" s="161"/>
      <c r="B525" s="70"/>
      <c r="C525" s="168"/>
      <c r="D525" s="204"/>
      <c r="E525" s="732"/>
      <c r="F525" s="66" t="s">
        <v>884</v>
      </c>
      <c r="G525" s="82" t="s">
        <v>102</v>
      </c>
      <c r="H525" s="961"/>
      <c r="I525" s="796"/>
      <c r="J525" s="732"/>
      <c r="K525" s="732"/>
      <c r="L525" s="732"/>
      <c r="M525" s="732"/>
      <c r="N525" s="732"/>
      <c r="O525" s="732"/>
      <c r="P525" s="103" t="s">
        <v>885</v>
      </c>
      <c r="Q525" s="228"/>
      <c r="R525" s="228"/>
      <c r="S525" s="228"/>
      <c r="T525" s="228"/>
      <c r="U525" s="228"/>
      <c r="V525" s="228"/>
      <c r="W525" s="228"/>
      <c r="X525" s="228"/>
      <c r="Y525" s="228"/>
      <c r="Z525" s="228"/>
    </row>
    <row r="526" spans="1:26" ht="21" hidden="1" customHeight="1">
      <c r="A526" s="161"/>
      <c r="B526" s="70"/>
      <c r="C526" s="168"/>
      <c r="D526" s="204"/>
      <c r="E526" s="732"/>
      <c r="F526" s="66" t="s">
        <v>957</v>
      </c>
      <c r="G526" s="82" t="s">
        <v>102</v>
      </c>
      <c r="H526" s="961"/>
      <c r="I526" s="796"/>
      <c r="J526" s="732"/>
      <c r="K526" s="732"/>
      <c r="L526" s="732"/>
      <c r="M526" s="732"/>
      <c r="N526" s="732"/>
      <c r="O526" s="732"/>
      <c r="P526" s="103" t="s">
        <v>964</v>
      </c>
      <c r="Q526" s="228"/>
      <c r="R526" s="228"/>
      <c r="S526" s="228"/>
      <c r="T526" s="228"/>
      <c r="U526" s="228"/>
      <c r="V526" s="228"/>
      <c r="W526" s="228"/>
      <c r="X526" s="228"/>
      <c r="Y526" s="228"/>
      <c r="Z526" s="228"/>
    </row>
    <row r="527" spans="1:26" ht="15.75" hidden="1" customHeight="1">
      <c r="A527" s="161"/>
      <c r="B527" s="70"/>
      <c r="C527" s="168"/>
      <c r="D527" s="204"/>
      <c r="E527" s="732"/>
      <c r="F527" s="66" t="s">
        <v>959</v>
      </c>
      <c r="G527" s="82" t="s">
        <v>102</v>
      </c>
      <c r="H527" s="961"/>
      <c r="I527" s="796"/>
      <c r="J527" s="732"/>
      <c r="K527" s="732"/>
      <c r="L527" s="732"/>
      <c r="M527" s="732"/>
      <c r="N527" s="732"/>
      <c r="O527" s="732"/>
      <c r="P527" s="103" t="s">
        <v>919</v>
      </c>
      <c r="Q527" s="228"/>
      <c r="R527" s="228"/>
      <c r="S527" s="228"/>
      <c r="T527" s="228"/>
      <c r="U527" s="228"/>
      <c r="V527" s="228"/>
      <c r="W527" s="228"/>
      <c r="X527" s="228"/>
      <c r="Y527" s="228"/>
      <c r="Z527" s="228"/>
    </row>
    <row r="528" spans="1:26" ht="37.5" hidden="1" customHeight="1">
      <c r="A528" s="161"/>
      <c r="B528" s="70"/>
      <c r="C528" s="168"/>
      <c r="D528" s="204"/>
      <c r="E528" s="732"/>
      <c r="F528" s="66" t="s">
        <v>923</v>
      </c>
      <c r="G528" s="82" t="s">
        <v>102</v>
      </c>
      <c r="H528" s="961"/>
      <c r="I528" s="796"/>
      <c r="J528" s="732"/>
      <c r="K528" s="732"/>
      <c r="L528" s="732"/>
      <c r="M528" s="732"/>
      <c r="N528" s="732"/>
      <c r="O528" s="732"/>
      <c r="P528" s="103" t="s">
        <v>960</v>
      </c>
      <c r="Q528" s="228"/>
      <c r="R528" s="228"/>
      <c r="S528" s="228"/>
      <c r="T528" s="228"/>
      <c r="U528" s="228"/>
      <c r="V528" s="228"/>
      <c r="W528" s="228"/>
      <c r="X528" s="228"/>
      <c r="Y528" s="228"/>
      <c r="Z528" s="228"/>
    </row>
    <row r="529" spans="1:26" ht="15.75" hidden="1" customHeight="1">
      <c r="A529" s="161"/>
      <c r="B529" s="70"/>
      <c r="C529" s="168"/>
      <c r="D529" s="204"/>
      <c r="E529" s="733"/>
      <c r="F529" s="66" t="s">
        <v>928</v>
      </c>
      <c r="G529" s="82" t="s">
        <v>102</v>
      </c>
      <c r="H529" s="961"/>
      <c r="I529" s="796"/>
      <c r="J529" s="732"/>
      <c r="K529" s="732"/>
      <c r="L529" s="732"/>
      <c r="M529" s="732"/>
      <c r="N529" s="732"/>
      <c r="O529" s="732"/>
      <c r="P529" s="103" t="s">
        <v>961</v>
      </c>
      <c r="Q529" s="228"/>
      <c r="R529" s="228"/>
      <c r="S529" s="228"/>
      <c r="T529" s="228"/>
      <c r="U529" s="228"/>
      <c r="V529" s="228"/>
      <c r="W529" s="228"/>
      <c r="X529" s="228"/>
      <c r="Y529" s="228"/>
      <c r="Z529" s="228"/>
    </row>
    <row r="530" spans="1:26" ht="30" customHeight="1">
      <c r="A530" s="236"/>
      <c r="B530" s="201"/>
      <c r="C530" s="231"/>
      <c r="D530" s="232"/>
      <c r="E530" s="227" t="s">
        <v>237</v>
      </c>
      <c r="F530" s="238" t="s">
        <v>231</v>
      </c>
      <c r="G530" s="239"/>
      <c r="H530" s="239"/>
      <c r="I530" s="245"/>
      <c r="J530" s="238"/>
      <c r="K530" s="226"/>
      <c r="L530" s="226"/>
      <c r="M530" s="226"/>
      <c r="N530" s="203">
        <f>SUM(N531:N554)</f>
        <v>0</v>
      </c>
      <c r="O530" s="203"/>
      <c r="P530" s="190" t="s">
        <v>888</v>
      </c>
      <c r="Q530" s="229"/>
      <c r="R530" s="229"/>
      <c r="S530" s="229"/>
      <c r="T530" s="229"/>
      <c r="U530" s="229"/>
      <c r="V530" s="229"/>
      <c r="W530" s="229"/>
      <c r="X530" s="229"/>
      <c r="Y530" s="229"/>
      <c r="Z530" s="229"/>
    </row>
    <row r="531" spans="1:26" ht="21" hidden="1" customHeight="1">
      <c r="A531" s="161"/>
      <c r="B531" s="70"/>
      <c r="C531" s="168"/>
      <c r="D531" s="204"/>
      <c r="E531" s="969" t="s">
        <v>223</v>
      </c>
      <c r="F531" s="66" t="s">
        <v>900</v>
      </c>
      <c r="G531" s="82" t="s">
        <v>102</v>
      </c>
      <c r="H531" s="961"/>
      <c r="I531" s="796"/>
      <c r="J531" s="820"/>
      <c r="K531" s="820" t="s">
        <v>949</v>
      </c>
      <c r="L531" s="820">
        <v>1</v>
      </c>
      <c r="M531" s="957"/>
      <c r="N531" s="820">
        <f>L531*M531</f>
        <v>0</v>
      </c>
      <c r="O531" s="820"/>
      <c r="P531" s="103" t="s">
        <v>878</v>
      </c>
      <c r="Q531" s="228"/>
      <c r="R531" s="228"/>
      <c r="S531" s="228"/>
      <c r="T531" s="228"/>
      <c r="U531" s="228"/>
      <c r="V531" s="228"/>
      <c r="W531" s="228"/>
      <c r="X531" s="228"/>
      <c r="Y531" s="228"/>
      <c r="Z531" s="228"/>
    </row>
    <row r="532" spans="1:26" ht="21" hidden="1" customHeight="1">
      <c r="A532" s="161"/>
      <c r="B532" s="70"/>
      <c r="C532" s="168"/>
      <c r="D532" s="204"/>
      <c r="E532" s="732"/>
      <c r="F532" s="66" t="s">
        <v>891</v>
      </c>
      <c r="G532" s="82" t="s">
        <v>102</v>
      </c>
      <c r="H532" s="961"/>
      <c r="I532" s="796"/>
      <c r="J532" s="732"/>
      <c r="K532" s="732"/>
      <c r="L532" s="732"/>
      <c r="M532" s="732"/>
      <c r="N532" s="732"/>
      <c r="O532" s="732"/>
      <c r="P532" s="103" t="s">
        <v>878</v>
      </c>
      <c r="Q532" s="228"/>
      <c r="R532" s="228"/>
      <c r="S532" s="228"/>
      <c r="T532" s="228"/>
      <c r="U532" s="228"/>
      <c r="V532" s="228"/>
      <c r="W532" s="228"/>
      <c r="X532" s="228"/>
      <c r="Y532" s="228"/>
      <c r="Z532" s="228"/>
    </row>
    <row r="533" spans="1:26" ht="15.75" hidden="1" customHeight="1">
      <c r="A533" s="161"/>
      <c r="B533" s="70"/>
      <c r="C533" s="168"/>
      <c r="D533" s="204"/>
      <c r="E533" s="732"/>
      <c r="F533" s="66" t="s">
        <v>950</v>
      </c>
      <c r="G533" s="82" t="s">
        <v>102</v>
      </c>
      <c r="H533" s="961"/>
      <c r="I533" s="796"/>
      <c r="J533" s="732"/>
      <c r="K533" s="732"/>
      <c r="L533" s="732"/>
      <c r="M533" s="732"/>
      <c r="N533" s="732"/>
      <c r="O533" s="732"/>
      <c r="P533" s="103" t="s">
        <v>878</v>
      </c>
      <c r="Q533" s="228"/>
      <c r="R533" s="228"/>
      <c r="S533" s="228"/>
      <c r="T533" s="228"/>
      <c r="U533" s="228"/>
      <c r="V533" s="228"/>
      <c r="W533" s="228"/>
      <c r="X533" s="228"/>
      <c r="Y533" s="228"/>
      <c r="Z533" s="228"/>
    </row>
    <row r="534" spans="1:26" ht="15.75" hidden="1" customHeight="1">
      <c r="A534" s="161"/>
      <c r="B534" s="70"/>
      <c r="C534" s="168"/>
      <c r="D534" s="204"/>
      <c r="E534" s="732"/>
      <c r="F534" s="66" t="s">
        <v>951</v>
      </c>
      <c r="G534" s="82" t="s">
        <v>102</v>
      </c>
      <c r="H534" s="961"/>
      <c r="I534" s="796"/>
      <c r="J534" s="732"/>
      <c r="K534" s="732"/>
      <c r="L534" s="732"/>
      <c r="M534" s="732"/>
      <c r="N534" s="732"/>
      <c r="O534" s="732"/>
      <c r="P534" s="103" t="s">
        <v>878</v>
      </c>
      <c r="Q534" s="228"/>
      <c r="R534" s="228"/>
      <c r="S534" s="228"/>
      <c r="T534" s="228"/>
      <c r="U534" s="228"/>
      <c r="V534" s="228"/>
      <c r="W534" s="228"/>
      <c r="X534" s="228"/>
      <c r="Y534" s="228"/>
      <c r="Z534" s="228"/>
    </row>
    <row r="535" spans="1:26" ht="15.75" hidden="1" customHeight="1">
      <c r="A535" s="161"/>
      <c r="B535" s="70"/>
      <c r="C535" s="168"/>
      <c r="D535" s="204"/>
      <c r="E535" s="732"/>
      <c r="F535" s="66" t="s">
        <v>952</v>
      </c>
      <c r="G535" s="82" t="s">
        <v>102</v>
      </c>
      <c r="H535" s="961"/>
      <c r="I535" s="796"/>
      <c r="J535" s="732"/>
      <c r="K535" s="732"/>
      <c r="L535" s="732"/>
      <c r="M535" s="732"/>
      <c r="N535" s="732"/>
      <c r="O535" s="732"/>
      <c r="P535" s="103" t="s">
        <v>878</v>
      </c>
      <c r="Q535" s="228"/>
      <c r="R535" s="228"/>
      <c r="S535" s="228"/>
      <c r="T535" s="228"/>
      <c r="U535" s="228"/>
      <c r="V535" s="228"/>
      <c r="W535" s="228"/>
      <c r="X535" s="228"/>
      <c r="Y535" s="228"/>
      <c r="Z535" s="228"/>
    </row>
    <row r="536" spans="1:26" ht="21" hidden="1" customHeight="1">
      <c r="A536" s="161"/>
      <c r="B536" s="70"/>
      <c r="C536" s="168"/>
      <c r="D536" s="204"/>
      <c r="E536" s="732"/>
      <c r="F536" s="66" t="s">
        <v>953</v>
      </c>
      <c r="G536" s="82" t="s">
        <v>102</v>
      </c>
      <c r="H536" s="961"/>
      <c r="I536" s="796"/>
      <c r="J536" s="732"/>
      <c r="K536" s="732"/>
      <c r="L536" s="732"/>
      <c r="M536" s="732"/>
      <c r="N536" s="732"/>
      <c r="O536" s="732"/>
      <c r="P536" s="103" t="s">
        <v>954</v>
      </c>
      <c r="Q536" s="228"/>
      <c r="R536" s="228"/>
      <c r="S536" s="228"/>
      <c r="T536" s="228"/>
      <c r="U536" s="228"/>
      <c r="V536" s="228"/>
      <c r="W536" s="228"/>
      <c r="X536" s="228"/>
      <c r="Y536" s="228"/>
      <c r="Z536" s="228"/>
    </row>
    <row r="537" spans="1:26" ht="21" hidden="1" customHeight="1">
      <c r="A537" s="161"/>
      <c r="B537" s="70"/>
      <c r="C537" s="168"/>
      <c r="D537" s="204"/>
      <c r="E537" s="732"/>
      <c r="F537" s="66" t="s">
        <v>955</v>
      </c>
      <c r="G537" s="82" t="s">
        <v>102</v>
      </c>
      <c r="H537" s="961"/>
      <c r="I537" s="796"/>
      <c r="J537" s="732"/>
      <c r="K537" s="732"/>
      <c r="L537" s="732"/>
      <c r="M537" s="732"/>
      <c r="N537" s="732"/>
      <c r="O537" s="732"/>
      <c r="P537" s="103" t="s">
        <v>878</v>
      </c>
      <c r="Q537" s="228"/>
      <c r="R537" s="228"/>
      <c r="S537" s="228"/>
      <c r="T537" s="228"/>
      <c r="U537" s="228"/>
      <c r="V537" s="228"/>
      <c r="W537" s="228"/>
      <c r="X537" s="228"/>
      <c r="Y537" s="228"/>
      <c r="Z537" s="228"/>
    </row>
    <row r="538" spans="1:26" ht="21" hidden="1" customHeight="1">
      <c r="A538" s="161"/>
      <c r="B538" s="70"/>
      <c r="C538" s="168"/>
      <c r="D538" s="204"/>
      <c r="E538" s="732"/>
      <c r="F538" s="66" t="s">
        <v>4</v>
      </c>
      <c r="G538" s="82" t="s">
        <v>102</v>
      </c>
      <c r="H538" s="961"/>
      <c r="I538" s="796"/>
      <c r="J538" s="732"/>
      <c r="K538" s="732"/>
      <c r="L538" s="732"/>
      <c r="M538" s="732"/>
      <c r="N538" s="732"/>
      <c r="O538" s="732"/>
      <c r="P538" s="103" t="s">
        <v>956</v>
      </c>
      <c r="Q538" s="228"/>
      <c r="R538" s="228"/>
      <c r="S538" s="228"/>
      <c r="T538" s="228"/>
      <c r="U538" s="228"/>
      <c r="V538" s="228"/>
      <c r="W538" s="228"/>
      <c r="X538" s="228"/>
      <c r="Y538" s="228"/>
      <c r="Z538" s="228"/>
    </row>
    <row r="539" spans="1:26" ht="21" hidden="1" customHeight="1">
      <c r="A539" s="161"/>
      <c r="B539" s="70"/>
      <c r="C539" s="168"/>
      <c r="D539" s="204"/>
      <c r="E539" s="732"/>
      <c r="F539" s="66" t="s">
        <v>884</v>
      </c>
      <c r="G539" s="82" t="s">
        <v>102</v>
      </c>
      <c r="H539" s="961"/>
      <c r="I539" s="796"/>
      <c r="J539" s="732"/>
      <c r="K539" s="732"/>
      <c r="L539" s="732"/>
      <c r="M539" s="732"/>
      <c r="N539" s="732"/>
      <c r="O539" s="732"/>
      <c r="P539" s="103" t="s">
        <v>885</v>
      </c>
      <c r="Q539" s="228"/>
      <c r="R539" s="228"/>
      <c r="S539" s="228"/>
      <c r="T539" s="228"/>
      <c r="U539" s="228"/>
      <c r="V539" s="228"/>
      <c r="W539" s="228"/>
      <c r="X539" s="228"/>
      <c r="Y539" s="228"/>
      <c r="Z539" s="228"/>
    </row>
    <row r="540" spans="1:26" ht="15.75" hidden="1" customHeight="1">
      <c r="A540" s="161"/>
      <c r="B540" s="70"/>
      <c r="C540" s="168"/>
      <c r="D540" s="204"/>
      <c r="E540" s="732"/>
      <c r="F540" s="66" t="s">
        <v>959</v>
      </c>
      <c r="G540" s="82" t="s">
        <v>102</v>
      </c>
      <c r="H540" s="961"/>
      <c r="I540" s="796"/>
      <c r="J540" s="732"/>
      <c r="K540" s="732"/>
      <c r="L540" s="732"/>
      <c r="M540" s="732"/>
      <c r="N540" s="732"/>
      <c r="O540" s="732"/>
      <c r="P540" s="103" t="s">
        <v>919</v>
      </c>
      <c r="Q540" s="228"/>
      <c r="R540" s="228"/>
      <c r="S540" s="228"/>
      <c r="T540" s="228"/>
      <c r="U540" s="228"/>
      <c r="V540" s="228"/>
      <c r="W540" s="228"/>
      <c r="X540" s="228"/>
      <c r="Y540" s="228"/>
      <c r="Z540" s="228"/>
    </row>
    <row r="541" spans="1:26" ht="37.5" hidden="1" customHeight="1">
      <c r="A541" s="161"/>
      <c r="B541" s="70"/>
      <c r="C541" s="168"/>
      <c r="D541" s="204"/>
      <c r="E541" s="732"/>
      <c r="F541" s="66" t="s">
        <v>923</v>
      </c>
      <c r="G541" s="82" t="s">
        <v>102</v>
      </c>
      <c r="H541" s="961"/>
      <c r="I541" s="796"/>
      <c r="J541" s="732"/>
      <c r="K541" s="732"/>
      <c r="L541" s="732"/>
      <c r="M541" s="732"/>
      <c r="N541" s="732"/>
      <c r="O541" s="732"/>
      <c r="P541" s="103" t="s">
        <v>960</v>
      </c>
      <c r="Q541" s="228"/>
      <c r="R541" s="228"/>
      <c r="S541" s="228"/>
      <c r="T541" s="228"/>
      <c r="U541" s="228"/>
      <c r="V541" s="228"/>
      <c r="W541" s="228"/>
      <c r="X541" s="228"/>
      <c r="Y541" s="228"/>
      <c r="Z541" s="228"/>
    </row>
    <row r="542" spans="1:26" ht="15.75" hidden="1" customHeight="1">
      <c r="A542" s="161"/>
      <c r="B542" s="70"/>
      <c r="C542" s="168"/>
      <c r="D542" s="204"/>
      <c r="E542" s="732"/>
      <c r="F542" s="66" t="s">
        <v>928</v>
      </c>
      <c r="G542" s="82" t="s">
        <v>102</v>
      </c>
      <c r="H542" s="961"/>
      <c r="I542" s="796"/>
      <c r="J542" s="732"/>
      <c r="K542" s="732"/>
      <c r="L542" s="732"/>
      <c r="M542" s="732"/>
      <c r="N542" s="732"/>
      <c r="O542" s="732"/>
      <c r="P542" s="103" t="s">
        <v>961</v>
      </c>
      <c r="Q542" s="228"/>
      <c r="R542" s="228"/>
      <c r="S542" s="228"/>
      <c r="T542" s="228"/>
      <c r="U542" s="228"/>
      <c r="V542" s="228"/>
      <c r="W542" s="228"/>
      <c r="X542" s="228"/>
      <c r="Y542" s="228"/>
      <c r="Z542" s="228"/>
    </row>
    <row r="543" spans="1:26" ht="21" hidden="1" customHeight="1">
      <c r="A543" s="161"/>
      <c r="B543" s="70"/>
      <c r="C543" s="168"/>
      <c r="D543" s="204"/>
      <c r="E543" s="969" t="s">
        <v>229</v>
      </c>
      <c r="F543" s="66" t="s">
        <v>900</v>
      </c>
      <c r="G543" s="82" t="s">
        <v>102</v>
      </c>
      <c r="H543" s="961"/>
      <c r="I543" s="796"/>
      <c r="J543" s="820"/>
      <c r="K543" s="820" t="s">
        <v>949</v>
      </c>
      <c r="L543" s="820">
        <v>1</v>
      </c>
      <c r="M543" s="957"/>
      <c r="N543" s="820">
        <f>L543*M543</f>
        <v>0</v>
      </c>
      <c r="O543" s="820"/>
      <c r="P543" s="103" t="s">
        <v>878</v>
      </c>
      <c r="Q543" s="228"/>
      <c r="R543" s="228"/>
      <c r="S543" s="228"/>
      <c r="T543" s="228"/>
      <c r="U543" s="228"/>
      <c r="V543" s="228"/>
      <c r="W543" s="228"/>
      <c r="X543" s="228"/>
      <c r="Y543" s="228"/>
      <c r="Z543" s="228"/>
    </row>
    <row r="544" spans="1:26" ht="21" hidden="1" customHeight="1">
      <c r="A544" s="161"/>
      <c r="B544" s="70"/>
      <c r="C544" s="168"/>
      <c r="D544" s="204"/>
      <c r="E544" s="732"/>
      <c r="F544" s="66" t="s">
        <v>891</v>
      </c>
      <c r="G544" s="82" t="s">
        <v>102</v>
      </c>
      <c r="H544" s="961"/>
      <c r="I544" s="796"/>
      <c r="J544" s="732"/>
      <c r="K544" s="732"/>
      <c r="L544" s="732"/>
      <c r="M544" s="732"/>
      <c r="N544" s="732"/>
      <c r="O544" s="732"/>
      <c r="P544" s="103" t="s">
        <v>878</v>
      </c>
      <c r="Q544" s="228"/>
      <c r="R544" s="228"/>
      <c r="S544" s="228"/>
      <c r="T544" s="228"/>
      <c r="U544" s="228"/>
      <c r="V544" s="228"/>
      <c r="W544" s="228"/>
      <c r="X544" s="228"/>
      <c r="Y544" s="228"/>
      <c r="Z544" s="228"/>
    </row>
    <row r="545" spans="1:26" ht="15.75" hidden="1" customHeight="1">
      <c r="A545" s="161"/>
      <c r="B545" s="70"/>
      <c r="C545" s="168"/>
      <c r="D545" s="204"/>
      <c r="E545" s="732"/>
      <c r="F545" s="66" t="s">
        <v>950</v>
      </c>
      <c r="G545" s="82" t="s">
        <v>102</v>
      </c>
      <c r="H545" s="961"/>
      <c r="I545" s="796"/>
      <c r="J545" s="732"/>
      <c r="K545" s="732"/>
      <c r="L545" s="732"/>
      <c r="M545" s="732"/>
      <c r="N545" s="732"/>
      <c r="O545" s="732"/>
      <c r="P545" s="103" t="s">
        <v>878</v>
      </c>
      <c r="Q545" s="228"/>
      <c r="R545" s="228"/>
      <c r="S545" s="228"/>
      <c r="T545" s="228"/>
      <c r="U545" s="228"/>
      <c r="V545" s="228"/>
      <c r="W545" s="228"/>
      <c r="X545" s="228"/>
      <c r="Y545" s="228"/>
      <c r="Z545" s="228"/>
    </row>
    <row r="546" spans="1:26" ht="15.75" hidden="1" customHeight="1">
      <c r="A546" s="161"/>
      <c r="B546" s="70"/>
      <c r="C546" s="168"/>
      <c r="D546" s="204"/>
      <c r="E546" s="732"/>
      <c r="F546" s="66" t="s">
        <v>951</v>
      </c>
      <c r="G546" s="82" t="s">
        <v>102</v>
      </c>
      <c r="H546" s="961"/>
      <c r="I546" s="796"/>
      <c r="J546" s="732"/>
      <c r="K546" s="732"/>
      <c r="L546" s="732"/>
      <c r="M546" s="732"/>
      <c r="N546" s="732"/>
      <c r="O546" s="732"/>
      <c r="P546" s="103" t="s">
        <v>878</v>
      </c>
      <c r="Q546" s="228"/>
      <c r="R546" s="228"/>
      <c r="S546" s="228"/>
      <c r="T546" s="228"/>
      <c r="U546" s="228"/>
      <c r="V546" s="228"/>
      <c r="W546" s="228"/>
      <c r="X546" s="228"/>
      <c r="Y546" s="228"/>
      <c r="Z546" s="228"/>
    </row>
    <row r="547" spans="1:26" ht="15.75" hidden="1" customHeight="1">
      <c r="A547" s="161"/>
      <c r="B547" s="70"/>
      <c r="C547" s="168"/>
      <c r="D547" s="204"/>
      <c r="E547" s="732"/>
      <c r="F547" s="66" t="s">
        <v>952</v>
      </c>
      <c r="G547" s="82" t="s">
        <v>102</v>
      </c>
      <c r="H547" s="961"/>
      <c r="I547" s="796"/>
      <c r="J547" s="732"/>
      <c r="K547" s="732"/>
      <c r="L547" s="732"/>
      <c r="M547" s="732"/>
      <c r="N547" s="732"/>
      <c r="O547" s="732"/>
      <c r="P547" s="103" t="s">
        <v>878</v>
      </c>
      <c r="Q547" s="228"/>
      <c r="R547" s="228"/>
      <c r="S547" s="228"/>
      <c r="T547" s="228"/>
      <c r="U547" s="228"/>
      <c r="V547" s="228"/>
      <c r="W547" s="228"/>
      <c r="X547" s="228"/>
      <c r="Y547" s="228"/>
      <c r="Z547" s="228"/>
    </row>
    <row r="548" spans="1:26" ht="21" hidden="1" customHeight="1">
      <c r="A548" s="161"/>
      <c r="B548" s="70"/>
      <c r="C548" s="168"/>
      <c r="D548" s="204"/>
      <c r="E548" s="732"/>
      <c r="F548" s="66" t="s">
        <v>953</v>
      </c>
      <c r="G548" s="82" t="s">
        <v>102</v>
      </c>
      <c r="H548" s="961"/>
      <c r="I548" s="796"/>
      <c r="J548" s="732"/>
      <c r="K548" s="732"/>
      <c r="L548" s="732"/>
      <c r="M548" s="732"/>
      <c r="N548" s="732"/>
      <c r="O548" s="732"/>
      <c r="P548" s="103" t="s">
        <v>954</v>
      </c>
      <c r="Q548" s="228"/>
      <c r="R548" s="228"/>
      <c r="S548" s="228"/>
      <c r="T548" s="228"/>
      <c r="U548" s="228"/>
      <c r="V548" s="228"/>
      <c r="W548" s="228"/>
      <c r="X548" s="228"/>
      <c r="Y548" s="228"/>
      <c r="Z548" s="228"/>
    </row>
    <row r="549" spans="1:26" ht="21" hidden="1" customHeight="1">
      <c r="A549" s="161"/>
      <c r="B549" s="70"/>
      <c r="C549" s="168"/>
      <c r="D549" s="204"/>
      <c r="E549" s="732"/>
      <c r="F549" s="66" t="s">
        <v>955</v>
      </c>
      <c r="G549" s="82" t="s">
        <v>102</v>
      </c>
      <c r="H549" s="961"/>
      <c r="I549" s="796"/>
      <c r="J549" s="732"/>
      <c r="K549" s="732"/>
      <c r="L549" s="732"/>
      <c r="M549" s="732"/>
      <c r="N549" s="732"/>
      <c r="O549" s="732"/>
      <c r="P549" s="103" t="s">
        <v>878</v>
      </c>
      <c r="Q549" s="228"/>
      <c r="R549" s="228"/>
      <c r="S549" s="228"/>
      <c r="T549" s="228"/>
      <c r="U549" s="228"/>
      <c r="V549" s="228"/>
      <c r="W549" s="228"/>
      <c r="X549" s="228"/>
      <c r="Y549" s="228"/>
      <c r="Z549" s="228"/>
    </row>
    <row r="550" spans="1:26" ht="21" hidden="1" customHeight="1">
      <c r="A550" s="161"/>
      <c r="B550" s="70"/>
      <c r="C550" s="168"/>
      <c r="D550" s="204"/>
      <c r="E550" s="732"/>
      <c r="F550" s="66" t="s">
        <v>4</v>
      </c>
      <c r="G550" s="82" t="s">
        <v>102</v>
      </c>
      <c r="H550" s="961"/>
      <c r="I550" s="796"/>
      <c r="J550" s="732"/>
      <c r="K550" s="732"/>
      <c r="L550" s="732"/>
      <c r="M550" s="732"/>
      <c r="N550" s="732"/>
      <c r="O550" s="732"/>
      <c r="P550" s="103" t="s">
        <v>956</v>
      </c>
      <c r="Q550" s="228"/>
      <c r="R550" s="228"/>
      <c r="S550" s="228"/>
      <c r="T550" s="228"/>
      <c r="U550" s="228"/>
      <c r="V550" s="228"/>
      <c r="W550" s="228"/>
      <c r="X550" s="228"/>
      <c r="Y550" s="228"/>
      <c r="Z550" s="228"/>
    </row>
    <row r="551" spans="1:26" ht="21" hidden="1" customHeight="1">
      <c r="A551" s="161"/>
      <c r="B551" s="70"/>
      <c r="C551" s="168"/>
      <c r="D551" s="204"/>
      <c r="E551" s="732"/>
      <c r="F551" s="66" t="s">
        <v>884</v>
      </c>
      <c r="G551" s="82" t="s">
        <v>102</v>
      </c>
      <c r="H551" s="961"/>
      <c r="I551" s="796"/>
      <c r="J551" s="732"/>
      <c r="K551" s="732"/>
      <c r="L551" s="732"/>
      <c r="M551" s="732"/>
      <c r="N551" s="732"/>
      <c r="O551" s="732"/>
      <c r="P551" s="103" t="s">
        <v>885</v>
      </c>
      <c r="Q551" s="228"/>
      <c r="R551" s="228"/>
      <c r="S551" s="228"/>
      <c r="T551" s="228"/>
      <c r="U551" s="228"/>
      <c r="V551" s="228"/>
      <c r="W551" s="228"/>
      <c r="X551" s="228"/>
      <c r="Y551" s="228"/>
      <c r="Z551" s="228"/>
    </row>
    <row r="552" spans="1:26" ht="15.75" hidden="1" customHeight="1">
      <c r="A552" s="161"/>
      <c r="B552" s="70"/>
      <c r="C552" s="168"/>
      <c r="D552" s="204"/>
      <c r="E552" s="732"/>
      <c r="F552" s="66" t="s">
        <v>959</v>
      </c>
      <c r="G552" s="82" t="s">
        <v>102</v>
      </c>
      <c r="H552" s="961"/>
      <c r="I552" s="796"/>
      <c r="J552" s="732"/>
      <c r="K552" s="732"/>
      <c r="L552" s="732"/>
      <c r="M552" s="732"/>
      <c r="N552" s="732"/>
      <c r="O552" s="732"/>
      <c r="P552" s="103" t="s">
        <v>919</v>
      </c>
      <c r="Q552" s="228"/>
      <c r="R552" s="228"/>
      <c r="S552" s="228"/>
      <c r="T552" s="228"/>
      <c r="U552" s="228"/>
      <c r="V552" s="228"/>
      <c r="W552" s="228"/>
      <c r="X552" s="228"/>
      <c r="Y552" s="228"/>
      <c r="Z552" s="228"/>
    </row>
    <row r="553" spans="1:26" ht="37.5" hidden="1" customHeight="1">
      <c r="A553" s="161"/>
      <c r="B553" s="70"/>
      <c r="C553" s="168"/>
      <c r="D553" s="204"/>
      <c r="E553" s="732"/>
      <c r="F553" s="66" t="s">
        <v>923</v>
      </c>
      <c r="G553" s="82" t="s">
        <v>102</v>
      </c>
      <c r="H553" s="961"/>
      <c r="I553" s="796"/>
      <c r="J553" s="732"/>
      <c r="K553" s="732"/>
      <c r="L553" s="732"/>
      <c r="M553" s="732"/>
      <c r="N553" s="732"/>
      <c r="O553" s="732"/>
      <c r="P553" s="103" t="s">
        <v>960</v>
      </c>
      <c r="Q553" s="228"/>
      <c r="R553" s="228"/>
      <c r="S553" s="228"/>
      <c r="T553" s="228"/>
      <c r="U553" s="228"/>
      <c r="V553" s="228"/>
      <c r="W553" s="228"/>
      <c r="X553" s="228"/>
      <c r="Y553" s="228"/>
      <c r="Z553" s="228"/>
    </row>
    <row r="554" spans="1:26" ht="15.75" hidden="1" customHeight="1">
      <c r="A554" s="161"/>
      <c r="B554" s="70"/>
      <c r="C554" s="168"/>
      <c r="D554" s="204"/>
      <c r="E554" s="733"/>
      <c r="F554" s="66" t="s">
        <v>928</v>
      </c>
      <c r="G554" s="82" t="s">
        <v>102</v>
      </c>
      <c r="H554" s="961"/>
      <c r="I554" s="796"/>
      <c r="J554" s="732"/>
      <c r="K554" s="732"/>
      <c r="L554" s="732"/>
      <c r="M554" s="732"/>
      <c r="N554" s="732"/>
      <c r="O554" s="732"/>
      <c r="P554" s="103" t="s">
        <v>961</v>
      </c>
      <c r="Q554" s="228"/>
      <c r="R554" s="228"/>
      <c r="S554" s="228"/>
      <c r="T554" s="228"/>
      <c r="U554" s="228"/>
      <c r="V554" s="228"/>
      <c r="W554" s="228"/>
      <c r="X554" s="228"/>
      <c r="Y554" s="228"/>
      <c r="Z554" s="228"/>
    </row>
    <row r="555" spans="1:26" ht="30" customHeight="1">
      <c r="A555" s="236"/>
      <c r="B555" s="201"/>
      <c r="C555" s="231"/>
      <c r="D555" s="232"/>
      <c r="E555" s="246" t="s">
        <v>239</v>
      </c>
      <c r="F555" s="238" t="s">
        <v>232</v>
      </c>
      <c r="G555" s="239"/>
      <c r="H555" s="239"/>
      <c r="I555" s="248"/>
      <c r="J555" s="249"/>
      <c r="K555" s="227"/>
      <c r="L555" s="225"/>
      <c r="M555" s="250"/>
      <c r="N555" s="203">
        <f>SUM(N556:N591)</f>
        <v>2.3200000000000003</v>
      </c>
      <c r="O555" s="203"/>
      <c r="P555" s="190" t="s">
        <v>893</v>
      </c>
      <c r="Q555" s="230"/>
      <c r="R555" s="230"/>
      <c r="S555" s="230"/>
      <c r="T555" s="230"/>
      <c r="U555" s="230"/>
      <c r="V555" s="230"/>
      <c r="W555" s="230"/>
      <c r="X555" s="230"/>
      <c r="Y555" s="230"/>
      <c r="Z555" s="230"/>
    </row>
    <row r="556" spans="1:26" ht="33" customHeight="1">
      <c r="A556" s="161"/>
      <c r="B556" s="70"/>
      <c r="C556" s="168"/>
      <c r="D556" s="204"/>
      <c r="E556" s="967" t="s">
        <v>223</v>
      </c>
      <c r="F556" s="66" t="s">
        <v>900</v>
      </c>
      <c r="G556" s="82" t="s">
        <v>102</v>
      </c>
      <c r="H556" s="955" t="s">
        <v>1382</v>
      </c>
      <c r="I556" s="796"/>
      <c r="J556" s="968">
        <v>43571</v>
      </c>
      <c r="K556" s="820" t="s">
        <v>949</v>
      </c>
      <c r="L556" s="820">
        <v>1</v>
      </c>
      <c r="M556" s="957">
        <v>1.22</v>
      </c>
      <c r="N556" s="820">
        <f>L556*M556</f>
        <v>1.22</v>
      </c>
      <c r="O556" s="974">
        <v>1.22</v>
      </c>
      <c r="P556" s="103" t="s">
        <v>878</v>
      </c>
      <c r="Q556" s="228"/>
      <c r="R556" s="228"/>
      <c r="S556" s="228"/>
      <c r="T556" s="228"/>
      <c r="U556" s="228"/>
      <c r="V556" s="228"/>
      <c r="W556" s="228"/>
      <c r="X556" s="228"/>
      <c r="Y556" s="228"/>
      <c r="Z556" s="228"/>
    </row>
    <row r="557" spans="1:26" ht="21" customHeight="1">
      <c r="A557" s="161"/>
      <c r="B557" s="70"/>
      <c r="C557" s="168"/>
      <c r="D557" s="204"/>
      <c r="E557" s="732"/>
      <c r="F557" s="66" t="s">
        <v>891</v>
      </c>
      <c r="G557" s="82" t="s">
        <v>102</v>
      </c>
      <c r="H557" s="955" t="s">
        <v>1590</v>
      </c>
      <c r="I557" s="796"/>
      <c r="J557" s="732"/>
      <c r="K557" s="732"/>
      <c r="L557" s="732"/>
      <c r="M557" s="732"/>
      <c r="N557" s="732"/>
      <c r="O557" s="975"/>
      <c r="P557" s="103" t="s">
        <v>878</v>
      </c>
      <c r="Q557" s="228"/>
      <c r="R557" s="228"/>
      <c r="S557" s="228"/>
      <c r="T557" s="228"/>
      <c r="U557" s="228"/>
      <c r="V557" s="228"/>
      <c r="W557" s="228"/>
      <c r="X557" s="228"/>
      <c r="Y557" s="228"/>
      <c r="Z557" s="228"/>
    </row>
    <row r="558" spans="1:26" ht="49.5" customHeight="1">
      <c r="A558" s="161"/>
      <c r="B558" s="70"/>
      <c r="C558" s="168"/>
      <c r="D558" s="204"/>
      <c r="E558" s="732"/>
      <c r="F558" s="66" t="s">
        <v>950</v>
      </c>
      <c r="G558" s="82" t="s">
        <v>102</v>
      </c>
      <c r="H558" s="955" t="s">
        <v>1384</v>
      </c>
      <c r="I558" s="796"/>
      <c r="J558" s="732"/>
      <c r="K558" s="732"/>
      <c r="L558" s="732"/>
      <c r="M558" s="732"/>
      <c r="N558" s="732"/>
      <c r="O558" s="975"/>
      <c r="P558" s="103" t="s">
        <v>878</v>
      </c>
      <c r="Q558" s="228"/>
      <c r="R558" s="228"/>
      <c r="S558" s="228"/>
      <c r="T558" s="228"/>
      <c r="U558" s="228"/>
      <c r="V558" s="228"/>
      <c r="W558" s="228"/>
      <c r="X558" s="228"/>
      <c r="Y558" s="228"/>
      <c r="Z558" s="228"/>
    </row>
    <row r="559" spans="1:26" ht="33" customHeight="1">
      <c r="A559" s="161"/>
      <c r="B559" s="70"/>
      <c r="C559" s="168"/>
      <c r="D559" s="204"/>
      <c r="E559" s="732"/>
      <c r="F559" s="66" t="s">
        <v>951</v>
      </c>
      <c r="G559" s="82" t="s">
        <v>102</v>
      </c>
      <c r="H559" s="955" t="s">
        <v>1387</v>
      </c>
      <c r="I559" s="796"/>
      <c r="J559" s="732"/>
      <c r="K559" s="732"/>
      <c r="L559" s="732"/>
      <c r="M559" s="732"/>
      <c r="N559" s="732"/>
      <c r="O559" s="975"/>
      <c r="P559" s="103" t="s">
        <v>878</v>
      </c>
      <c r="Q559" s="228"/>
      <c r="R559" s="228"/>
      <c r="S559" s="228"/>
      <c r="T559" s="228"/>
      <c r="U559" s="228"/>
      <c r="V559" s="228"/>
      <c r="W559" s="228"/>
      <c r="X559" s="228"/>
      <c r="Y559" s="228"/>
      <c r="Z559" s="228"/>
    </row>
    <row r="560" spans="1:26" ht="24" customHeight="1">
      <c r="A560" s="161"/>
      <c r="B560" s="70"/>
      <c r="C560" s="168"/>
      <c r="D560" s="204"/>
      <c r="E560" s="732"/>
      <c r="F560" s="66" t="s">
        <v>952</v>
      </c>
      <c r="G560" s="82" t="s">
        <v>102</v>
      </c>
      <c r="H560" s="955" t="s">
        <v>1388</v>
      </c>
      <c r="I560" s="796"/>
      <c r="J560" s="732"/>
      <c r="K560" s="732"/>
      <c r="L560" s="732"/>
      <c r="M560" s="732"/>
      <c r="N560" s="732"/>
      <c r="O560" s="975"/>
      <c r="P560" s="103" t="s">
        <v>878</v>
      </c>
      <c r="Q560" s="228"/>
      <c r="R560" s="228"/>
      <c r="S560" s="228"/>
      <c r="T560" s="228"/>
      <c r="U560" s="228"/>
      <c r="V560" s="228"/>
      <c r="W560" s="228"/>
      <c r="X560" s="228"/>
      <c r="Y560" s="228"/>
      <c r="Z560" s="228"/>
    </row>
    <row r="561" spans="1:26" ht="21" customHeight="1">
      <c r="A561" s="161"/>
      <c r="B561" s="70"/>
      <c r="C561" s="168"/>
      <c r="D561" s="204"/>
      <c r="E561" s="732"/>
      <c r="F561" s="66" t="s">
        <v>953</v>
      </c>
      <c r="G561" s="82" t="s">
        <v>102</v>
      </c>
      <c r="I561" s="643" t="s">
        <v>1385</v>
      </c>
      <c r="J561" s="732"/>
      <c r="K561" s="732"/>
      <c r="L561" s="732"/>
      <c r="M561" s="732"/>
      <c r="N561" s="732"/>
      <c r="O561" s="975"/>
      <c r="P561" s="103" t="s">
        <v>954</v>
      </c>
      <c r="Q561" s="228"/>
      <c r="R561" s="228"/>
      <c r="S561" s="228"/>
      <c r="T561" s="228"/>
      <c r="U561" s="228"/>
      <c r="V561" s="228"/>
      <c r="W561" s="228"/>
      <c r="X561" s="228"/>
      <c r="Y561" s="228"/>
      <c r="Z561" s="228"/>
    </row>
    <row r="562" spans="1:26" ht="21" customHeight="1">
      <c r="A562" s="161"/>
      <c r="B562" s="70"/>
      <c r="C562" s="168"/>
      <c r="D562" s="204"/>
      <c r="E562" s="732"/>
      <c r="F562" s="66" t="s">
        <v>955</v>
      </c>
      <c r="G562" s="82" t="s">
        <v>102</v>
      </c>
      <c r="H562" s="955" t="s">
        <v>1386</v>
      </c>
      <c r="I562" s="796"/>
      <c r="J562" s="732"/>
      <c r="K562" s="732"/>
      <c r="L562" s="732"/>
      <c r="M562" s="732"/>
      <c r="N562" s="732"/>
      <c r="O562" s="975"/>
      <c r="P562" s="103" t="s">
        <v>878</v>
      </c>
      <c r="Q562" s="228"/>
      <c r="R562" s="228"/>
      <c r="S562" s="228"/>
      <c r="T562" s="228"/>
      <c r="U562" s="228"/>
      <c r="V562" s="228"/>
      <c r="W562" s="228"/>
      <c r="X562" s="228"/>
      <c r="Y562" s="228"/>
      <c r="Z562" s="228"/>
    </row>
    <row r="563" spans="1:26" ht="21" customHeight="1">
      <c r="A563" s="161"/>
      <c r="B563" s="70"/>
      <c r="C563" s="168"/>
      <c r="D563" s="204"/>
      <c r="E563" s="732"/>
      <c r="F563" s="66" t="s">
        <v>4</v>
      </c>
      <c r="G563" s="82" t="s">
        <v>102</v>
      </c>
      <c r="H563" s="962" t="s">
        <v>1383</v>
      </c>
      <c r="I563" s="796"/>
      <c r="J563" s="732"/>
      <c r="K563" s="732"/>
      <c r="L563" s="732"/>
      <c r="M563" s="732"/>
      <c r="N563" s="732"/>
      <c r="O563" s="975"/>
      <c r="P563" s="103" t="s">
        <v>956</v>
      </c>
      <c r="Q563" s="228"/>
      <c r="R563" s="228"/>
      <c r="S563" s="228"/>
      <c r="T563" s="228"/>
      <c r="U563" s="228"/>
      <c r="V563" s="228"/>
      <c r="W563" s="228"/>
      <c r="X563" s="228"/>
      <c r="Y563" s="228"/>
      <c r="Z563" s="228"/>
    </row>
    <row r="564" spans="1:26" ht="44.5" customHeight="1">
      <c r="A564" s="161"/>
      <c r="B564" s="70"/>
      <c r="C564" s="168"/>
      <c r="D564" s="204"/>
      <c r="E564" s="732"/>
      <c r="F564" s="66" t="s">
        <v>884</v>
      </c>
      <c r="G564" s="82" t="s">
        <v>102</v>
      </c>
      <c r="H564" s="962" t="s">
        <v>1543</v>
      </c>
      <c r="I564" s="796"/>
      <c r="J564" s="732"/>
      <c r="K564" s="732"/>
      <c r="L564" s="732"/>
      <c r="M564" s="732"/>
      <c r="N564" s="732"/>
      <c r="O564" s="975"/>
      <c r="P564" s="103" t="s">
        <v>885</v>
      </c>
      <c r="Q564" s="228"/>
      <c r="R564" s="228"/>
      <c r="S564" s="228"/>
      <c r="T564" s="228"/>
      <c r="U564" s="228"/>
      <c r="V564" s="228"/>
      <c r="W564" s="228"/>
      <c r="X564" s="228"/>
      <c r="Y564" s="228"/>
      <c r="Z564" s="228"/>
    </row>
    <row r="565" spans="1:26" s="644" customFormat="1" ht="39.65" customHeight="1">
      <c r="A565" s="161"/>
      <c r="B565" s="70"/>
      <c r="C565" s="168"/>
      <c r="D565" s="204"/>
      <c r="E565" s="969" t="s">
        <v>229</v>
      </c>
      <c r="F565" s="645" t="s">
        <v>900</v>
      </c>
      <c r="G565" s="646" t="s">
        <v>102</v>
      </c>
      <c r="H565" s="955" t="s">
        <v>1389</v>
      </c>
      <c r="I565" s="796"/>
      <c r="J565" s="820"/>
      <c r="K565" s="820" t="s">
        <v>949</v>
      </c>
      <c r="L565" s="820">
        <v>1</v>
      </c>
      <c r="M565" s="957">
        <v>0.63</v>
      </c>
      <c r="N565" s="820">
        <f>L565*M565</f>
        <v>0.63</v>
      </c>
      <c r="O565" s="974">
        <v>0.63</v>
      </c>
      <c r="P565" s="103" t="s">
        <v>878</v>
      </c>
      <c r="Q565" s="228"/>
      <c r="R565" s="228"/>
      <c r="S565" s="228"/>
      <c r="T565" s="228"/>
      <c r="U565" s="228"/>
      <c r="V565" s="228"/>
      <c r="W565" s="228"/>
      <c r="X565" s="228"/>
      <c r="Y565" s="228"/>
      <c r="Z565" s="228"/>
    </row>
    <row r="566" spans="1:26" s="644" customFormat="1" ht="38.15" customHeight="1">
      <c r="A566" s="161"/>
      <c r="B566" s="70"/>
      <c r="C566" s="168"/>
      <c r="D566" s="204"/>
      <c r="E566" s="732"/>
      <c r="F566" s="645" t="s">
        <v>891</v>
      </c>
      <c r="G566" s="646" t="s">
        <v>102</v>
      </c>
      <c r="H566" s="955" t="s">
        <v>1591</v>
      </c>
      <c r="I566" s="796"/>
      <c r="J566" s="732"/>
      <c r="K566" s="732"/>
      <c r="L566" s="732"/>
      <c r="M566" s="732"/>
      <c r="N566" s="732"/>
      <c r="O566" s="975"/>
      <c r="P566" s="103" t="s">
        <v>878</v>
      </c>
      <c r="Q566" s="228"/>
      <c r="R566" s="228"/>
      <c r="S566" s="228"/>
      <c r="T566" s="228"/>
      <c r="U566" s="228"/>
      <c r="V566" s="228"/>
      <c r="W566" s="228"/>
      <c r="X566" s="228"/>
      <c r="Y566" s="228"/>
      <c r="Z566" s="228"/>
    </row>
    <row r="567" spans="1:26" s="644" customFormat="1" ht="36" customHeight="1">
      <c r="A567" s="161"/>
      <c r="B567" s="70"/>
      <c r="C567" s="168"/>
      <c r="D567" s="204"/>
      <c r="E567" s="732"/>
      <c r="F567" s="645" t="s">
        <v>950</v>
      </c>
      <c r="G567" s="646" t="s">
        <v>102</v>
      </c>
      <c r="H567" s="955" t="s">
        <v>1384</v>
      </c>
      <c r="I567" s="796"/>
      <c r="J567" s="732"/>
      <c r="K567" s="732"/>
      <c r="L567" s="732"/>
      <c r="M567" s="732"/>
      <c r="N567" s="732"/>
      <c r="O567" s="975"/>
      <c r="P567" s="103" t="s">
        <v>878</v>
      </c>
      <c r="Q567" s="228"/>
      <c r="R567" s="228"/>
      <c r="S567" s="228"/>
      <c r="T567" s="228"/>
      <c r="U567" s="228"/>
      <c r="V567" s="228"/>
      <c r="W567" s="228"/>
      <c r="X567" s="228"/>
      <c r="Y567" s="228"/>
      <c r="Z567" s="228"/>
    </row>
    <row r="568" spans="1:26" s="644" customFormat="1" ht="49" customHeight="1">
      <c r="A568" s="161"/>
      <c r="B568" s="70"/>
      <c r="C568" s="168"/>
      <c r="D568" s="204"/>
      <c r="E568" s="732"/>
      <c r="F568" s="645" t="s">
        <v>951</v>
      </c>
      <c r="G568" s="646" t="s">
        <v>102</v>
      </c>
      <c r="H568" s="955" t="s">
        <v>1387</v>
      </c>
      <c r="I568" s="796"/>
      <c r="J568" s="732"/>
      <c r="K568" s="732"/>
      <c r="L568" s="732"/>
      <c r="M568" s="732"/>
      <c r="N568" s="732"/>
      <c r="O568" s="975"/>
      <c r="P568" s="103" t="s">
        <v>878</v>
      </c>
      <c r="Q568" s="228"/>
      <c r="R568" s="228"/>
      <c r="S568" s="228"/>
      <c r="T568" s="228"/>
      <c r="U568" s="228"/>
      <c r="V568" s="228"/>
      <c r="W568" s="228"/>
      <c r="X568" s="228"/>
      <c r="Y568" s="228"/>
      <c r="Z568" s="228"/>
    </row>
    <row r="569" spans="1:26" s="644" customFormat="1" ht="34" customHeight="1">
      <c r="A569" s="161"/>
      <c r="B569" s="70"/>
      <c r="C569" s="168"/>
      <c r="D569" s="204"/>
      <c r="E569" s="732"/>
      <c r="F569" s="645" t="s">
        <v>952</v>
      </c>
      <c r="G569" s="646" t="s">
        <v>102</v>
      </c>
      <c r="H569" s="955" t="s">
        <v>1388</v>
      </c>
      <c r="I569" s="796"/>
      <c r="J569" s="732"/>
      <c r="K569" s="732"/>
      <c r="L569" s="732"/>
      <c r="M569" s="732"/>
      <c r="N569" s="732"/>
      <c r="O569" s="975"/>
      <c r="P569" s="103" t="s">
        <v>878</v>
      </c>
      <c r="Q569" s="228"/>
      <c r="R569" s="228"/>
      <c r="S569" s="228"/>
      <c r="T569" s="228"/>
      <c r="U569" s="228"/>
      <c r="V569" s="228"/>
      <c r="W569" s="228"/>
      <c r="X569" s="228"/>
      <c r="Y569" s="228"/>
      <c r="Z569" s="228"/>
    </row>
    <row r="570" spans="1:26" s="644" customFormat="1" ht="21" customHeight="1">
      <c r="A570" s="161"/>
      <c r="B570" s="70"/>
      <c r="C570" s="168"/>
      <c r="D570" s="204"/>
      <c r="E570" s="732"/>
      <c r="F570" s="645" t="s">
        <v>953</v>
      </c>
      <c r="G570" s="646" t="s">
        <v>102</v>
      </c>
      <c r="I570" s="643" t="s">
        <v>1385</v>
      </c>
      <c r="J570" s="732"/>
      <c r="K570" s="732"/>
      <c r="L570" s="732"/>
      <c r="M570" s="732"/>
      <c r="N570" s="732"/>
      <c r="O570" s="975"/>
      <c r="P570" s="103" t="s">
        <v>954</v>
      </c>
      <c r="Q570" s="228"/>
      <c r="R570" s="228"/>
      <c r="S570" s="228"/>
      <c r="T570" s="228"/>
      <c r="U570" s="228"/>
      <c r="V570" s="228"/>
      <c r="W570" s="228"/>
      <c r="X570" s="228"/>
      <c r="Y570" s="228"/>
      <c r="Z570" s="228"/>
    </row>
    <row r="571" spans="1:26" s="644" customFormat="1" ht="21" customHeight="1">
      <c r="A571" s="161"/>
      <c r="B571" s="70"/>
      <c r="C571" s="168"/>
      <c r="D571" s="204"/>
      <c r="E571" s="732"/>
      <c r="F571" s="645" t="s">
        <v>955</v>
      </c>
      <c r="G571" s="646" t="s">
        <v>102</v>
      </c>
      <c r="H571" s="955" t="s">
        <v>1386</v>
      </c>
      <c r="I571" s="796"/>
      <c r="J571" s="732"/>
      <c r="K571" s="732"/>
      <c r="L571" s="732"/>
      <c r="M571" s="732"/>
      <c r="N571" s="732"/>
      <c r="O571" s="975"/>
      <c r="P571" s="103" t="s">
        <v>878</v>
      </c>
      <c r="Q571" s="228"/>
      <c r="R571" s="228"/>
      <c r="S571" s="228"/>
      <c r="T571" s="228"/>
      <c r="U571" s="228"/>
      <c r="V571" s="228"/>
      <c r="W571" s="228"/>
      <c r="X571" s="228"/>
      <c r="Y571" s="228"/>
      <c r="Z571" s="228"/>
    </row>
    <row r="572" spans="1:26" s="644" customFormat="1" ht="21" customHeight="1">
      <c r="A572" s="161"/>
      <c r="B572" s="70"/>
      <c r="C572" s="168"/>
      <c r="D572" s="204"/>
      <c r="E572" s="732"/>
      <c r="F572" s="645" t="s">
        <v>4</v>
      </c>
      <c r="G572" s="646" t="s">
        <v>102</v>
      </c>
      <c r="H572" s="962" t="s">
        <v>1390</v>
      </c>
      <c r="I572" s="796"/>
      <c r="J572" s="732"/>
      <c r="K572" s="732"/>
      <c r="L572" s="732"/>
      <c r="M572" s="732"/>
      <c r="N572" s="732"/>
      <c r="O572" s="975"/>
      <c r="P572" s="103" t="s">
        <v>956</v>
      </c>
      <c r="Q572" s="228"/>
      <c r="R572" s="228"/>
      <c r="S572" s="228"/>
      <c r="T572" s="228"/>
      <c r="U572" s="228"/>
      <c r="V572" s="228"/>
      <c r="W572" s="228"/>
      <c r="X572" s="228"/>
      <c r="Y572" s="228"/>
      <c r="Z572" s="228"/>
    </row>
    <row r="573" spans="1:26" s="644" customFormat="1" ht="61.5" customHeight="1">
      <c r="A573" s="161"/>
      <c r="B573" s="70"/>
      <c r="C573" s="168"/>
      <c r="D573" s="247"/>
      <c r="E573" s="732"/>
      <c r="F573" s="645" t="s">
        <v>884</v>
      </c>
      <c r="G573" s="646" t="s">
        <v>102</v>
      </c>
      <c r="H573" s="962" t="s">
        <v>1544</v>
      </c>
      <c r="I573" s="796"/>
      <c r="J573" s="732"/>
      <c r="K573" s="732"/>
      <c r="L573" s="732"/>
      <c r="M573" s="732"/>
      <c r="N573" s="732"/>
      <c r="O573" s="975"/>
      <c r="P573" s="103" t="s">
        <v>885</v>
      </c>
      <c r="Q573" s="228"/>
      <c r="R573" s="228"/>
      <c r="S573" s="228"/>
      <c r="T573" s="228"/>
      <c r="U573" s="228"/>
      <c r="V573" s="228"/>
      <c r="W573" s="228"/>
      <c r="X573" s="228"/>
      <c r="Y573" s="228"/>
      <c r="Z573" s="228"/>
    </row>
    <row r="574" spans="1:26" s="644" customFormat="1" ht="39.65" customHeight="1">
      <c r="A574" s="161"/>
      <c r="B574" s="70"/>
      <c r="C574" s="168"/>
      <c r="D574" s="204"/>
      <c r="E574" s="969" t="s">
        <v>233</v>
      </c>
      <c r="F574" s="645" t="s">
        <v>900</v>
      </c>
      <c r="G574" s="646" t="s">
        <v>102</v>
      </c>
      <c r="H574" s="955" t="s">
        <v>1336</v>
      </c>
      <c r="I574" s="796"/>
      <c r="J574" s="820"/>
      <c r="K574" s="820" t="s">
        <v>949</v>
      </c>
      <c r="L574" s="820">
        <v>1</v>
      </c>
      <c r="M574" s="957">
        <v>0.47</v>
      </c>
      <c r="N574" s="820">
        <f>L574*M574</f>
        <v>0.47</v>
      </c>
      <c r="O574" s="974">
        <v>0.47</v>
      </c>
      <c r="P574" s="103" t="s">
        <v>878</v>
      </c>
      <c r="Q574" s="228"/>
      <c r="R574" s="228"/>
      <c r="S574" s="228"/>
      <c r="T574" s="228"/>
      <c r="U574" s="228"/>
      <c r="V574" s="228"/>
      <c r="W574" s="228"/>
      <c r="X574" s="228"/>
      <c r="Y574" s="228"/>
      <c r="Z574" s="228"/>
    </row>
    <row r="575" spans="1:26" s="644" customFormat="1" ht="38.15" customHeight="1">
      <c r="A575" s="161"/>
      <c r="B575" s="70"/>
      <c r="C575" s="168"/>
      <c r="D575" s="204"/>
      <c r="E575" s="732"/>
      <c r="F575" s="645" t="s">
        <v>891</v>
      </c>
      <c r="G575" s="646" t="s">
        <v>102</v>
      </c>
      <c r="H575" s="955" t="s">
        <v>1592</v>
      </c>
      <c r="I575" s="796"/>
      <c r="J575" s="732"/>
      <c r="K575" s="732"/>
      <c r="L575" s="732"/>
      <c r="M575" s="732"/>
      <c r="N575" s="732"/>
      <c r="O575" s="975"/>
      <c r="P575" s="103" t="s">
        <v>878</v>
      </c>
      <c r="Q575" s="228"/>
      <c r="R575" s="228"/>
      <c r="S575" s="228"/>
      <c r="T575" s="228"/>
      <c r="U575" s="228"/>
      <c r="V575" s="228"/>
      <c r="W575" s="228"/>
      <c r="X575" s="228"/>
      <c r="Y575" s="228"/>
      <c r="Z575" s="228"/>
    </row>
    <row r="576" spans="1:26" s="644" customFormat="1" ht="58" customHeight="1">
      <c r="A576" s="161"/>
      <c r="B576" s="70"/>
      <c r="C576" s="168"/>
      <c r="D576" s="204"/>
      <c r="E576" s="732"/>
      <c r="F576" s="645" t="s">
        <v>950</v>
      </c>
      <c r="G576" s="646" t="s">
        <v>102</v>
      </c>
      <c r="H576" s="955" t="s">
        <v>1401</v>
      </c>
      <c r="I576" s="796"/>
      <c r="J576" s="732"/>
      <c r="K576" s="732"/>
      <c r="L576" s="732"/>
      <c r="M576" s="732"/>
      <c r="N576" s="732"/>
      <c r="O576" s="975"/>
      <c r="P576" s="103" t="s">
        <v>878</v>
      </c>
      <c r="Q576" s="228"/>
      <c r="R576" s="228"/>
      <c r="S576" s="228"/>
      <c r="T576" s="228"/>
      <c r="U576" s="228"/>
      <c r="V576" s="228"/>
      <c r="W576" s="228"/>
      <c r="X576" s="228"/>
      <c r="Y576" s="228"/>
      <c r="Z576" s="228"/>
    </row>
    <row r="577" spans="1:26" s="644" customFormat="1" ht="80.150000000000006" customHeight="1">
      <c r="A577" s="161"/>
      <c r="B577" s="70"/>
      <c r="C577" s="168"/>
      <c r="D577" s="204"/>
      <c r="E577" s="732"/>
      <c r="F577" s="645" t="s">
        <v>951</v>
      </c>
      <c r="G577" s="646" t="s">
        <v>102</v>
      </c>
      <c r="H577" s="955" t="s">
        <v>1337</v>
      </c>
      <c r="I577" s="796"/>
      <c r="J577" s="732"/>
      <c r="K577" s="732"/>
      <c r="L577" s="732"/>
      <c r="M577" s="732"/>
      <c r="N577" s="732"/>
      <c r="O577" s="975"/>
      <c r="P577" s="103" t="s">
        <v>878</v>
      </c>
      <c r="Q577" s="228"/>
      <c r="R577" s="228"/>
      <c r="S577" s="228"/>
      <c r="T577" s="228"/>
      <c r="U577" s="228"/>
      <c r="V577" s="228"/>
      <c r="W577" s="228"/>
      <c r="X577" s="228"/>
      <c r="Y577" s="228"/>
      <c r="Z577" s="228"/>
    </row>
    <row r="578" spans="1:26" s="644" customFormat="1" ht="34" customHeight="1">
      <c r="A578" s="161"/>
      <c r="B578" s="70"/>
      <c r="C578" s="168"/>
      <c r="D578" s="204"/>
      <c r="E578" s="732"/>
      <c r="F578" s="645" t="s">
        <v>952</v>
      </c>
      <c r="G578" s="646" t="s">
        <v>102</v>
      </c>
      <c r="H578" s="955" t="s">
        <v>1338</v>
      </c>
      <c r="I578" s="796"/>
      <c r="J578" s="732"/>
      <c r="K578" s="732"/>
      <c r="L578" s="732"/>
      <c r="M578" s="732"/>
      <c r="N578" s="732"/>
      <c r="O578" s="975"/>
      <c r="P578" s="103" t="s">
        <v>878</v>
      </c>
      <c r="Q578" s="228"/>
      <c r="R578" s="228"/>
      <c r="S578" s="228"/>
      <c r="T578" s="228"/>
      <c r="U578" s="228"/>
      <c r="V578" s="228"/>
      <c r="W578" s="228"/>
      <c r="X578" s="228"/>
      <c r="Y578" s="228"/>
      <c r="Z578" s="228"/>
    </row>
    <row r="579" spans="1:26" s="644" customFormat="1" ht="21" customHeight="1">
      <c r="A579" s="161"/>
      <c r="B579" s="70"/>
      <c r="C579" s="168"/>
      <c r="D579" s="204"/>
      <c r="E579" s="732"/>
      <c r="F579" s="645" t="s">
        <v>953</v>
      </c>
      <c r="G579" s="646" t="s">
        <v>102</v>
      </c>
      <c r="I579" s="643" t="s">
        <v>1339</v>
      </c>
      <c r="J579" s="732"/>
      <c r="K579" s="732"/>
      <c r="L579" s="732"/>
      <c r="M579" s="732"/>
      <c r="N579" s="732"/>
      <c r="O579" s="975"/>
      <c r="P579" s="103" t="s">
        <v>954</v>
      </c>
      <c r="Q579" s="228"/>
      <c r="R579" s="228"/>
      <c r="S579" s="228"/>
      <c r="T579" s="228"/>
      <c r="U579" s="228"/>
      <c r="V579" s="228"/>
      <c r="W579" s="228"/>
      <c r="X579" s="228"/>
      <c r="Y579" s="228"/>
      <c r="Z579" s="228"/>
    </row>
    <row r="580" spans="1:26" s="644" customFormat="1" ht="21" customHeight="1">
      <c r="A580" s="161"/>
      <c r="B580" s="70"/>
      <c r="C580" s="168"/>
      <c r="D580" s="204"/>
      <c r="E580" s="732"/>
      <c r="F580" s="645" t="s">
        <v>955</v>
      </c>
      <c r="G580" s="646" t="s">
        <v>102</v>
      </c>
      <c r="H580" s="955" t="s">
        <v>1312</v>
      </c>
      <c r="I580" s="796"/>
      <c r="J580" s="732"/>
      <c r="K580" s="732"/>
      <c r="L580" s="732"/>
      <c r="M580" s="732"/>
      <c r="N580" s="732"/>
      <c r="O580" s="975"/>
      <c r="P580" s="103" t="s">
        <v>878</v>
      </c>
      <c r="Q580" s="228"/>
      <c r="R580" s="228"/>
      <c r="S580" s="228"/>
      <c r="T580" s="228"/>
      <c r="U580" s="228"/>
      <c r="V580" s="228"/>
      <c r="W580" s="228"/>
      <c r="X580" s="228"/>
      <c r="Y580" s="228"/>
      <c r="Z580" s="228"/>
    </row>
    <row r="581" spans="1:26" s="644" customFormat="1" ht="21" customHeight="1">
      <c r="A581" s="161"/>
      <c r="B581" s="70"/>
      <c r="C581" s="168"/>
      <c r="D581" s="204"/>
      <c r="E581" s="732"/>
      <c r="F581" s="645" t="s">
        <v>4</v>
      </c>
      <c r="G581" s="646" t="s">
        <v>102</v>
      </c>
      <c r="H581" s="962" t="s">
        <v>1340</v>
      </c>
      <c r="I581" s="796"/>
      <c r="J581" s="732"/>
      <c r="K581" s="732"/>
      <c r="L581" s="732"/>
      <c r="M581" s="732"/>
      <c r="N581" s="732"/>
      <c r="O581" s="975"/>
      <c r="P581" s="103" t="s">
        <v>956</v>
      </c>
      <c r="Q581" s="228"/>
      <c r="R581" s="228"/>
      <c r="S581" s="228"/>
      <c r="T581" s="228"/>
      <c r="U581" s="228"/>
      <c r="V581" s="228"/>
      <c r="W581" s="228"/>
      <c r="X581" s="228"/>
      <c r="Y581" s="228"/>
      <c r="Z581" s="228"/>
    </row>
    <row r="582" spans="1:26" s="644" customFormat="1" ht="53.15" customHeight="1">
      <c r="A582" s="161"/>
      <c r="B582" s="70"/>
      <c r="C582" s="168"/>
      <c r="D582" s="247"/>
      <c r="E582" s="732"/>
      <c r="F582" s="645" t="s">
        <v>884</v>
      </c>
      <c r="G582" s="646" t="s">
        <v>102</v>
      </c>
      <c r="H582" s="962" t="s">
        <v>1545</v>
      </c>
      <c r="I582" s="796"/>
      <c r="J582" s="732"/>
      <c r="K582" s="732"/>
      <c r="L582" s="732"/>
      <c r="M582" s="732"/>
      <c r="N582" s="732"/>
      <c r="O582" s="975"/>
      <c r="P582" s="103" t="s">
        <v>885</v>
      </c>
      <c r="Q582" s="228"/>
      <c r="R582" s="228"/>
      <c r="S582" s="228"/>
      <c r="T582" s="228"/>
      <c r="U582" s="228"/>
      <c r="V582" s="228"/>
      <c r="W582" s="228"/>
      <c r="X582" s="228"/>
      <c r="Y582" s="228"/>
      <c r="Z582" s="228"/>
    </row>
    <row r="583" spans="1:26" ht="39.65" hidden="1" customHeight="1">
      <c r="A583" s="161"/>
      <c r="B583" s="70"/>
      <c r="C583" s="168"/>
      <c r="D583" s="204"/>
      <c r="E583" s="969" t="s">
        <v>229</v>
      </c>
      <c r="F583" s="66" t="s">
        <v>900</v>
      </c>
      <c r="G583" s="82" t="s">
        <v>102</v>
      </c>
      <c r="H583" s="955"/>
      <c r="I583" s="796"/>
      <c r="J583" s="820"/>
      <c r="K583" s="820" t="s">
        <v>949</v>
      </c>
      <c r="L583" s="820">
        <v>1</v>
      </c>
      <c r="M583" s="957"/>
      <c r="N583" s="820"/>
      <c r="O583" s="820"/>
      <c r="P583" s="103" t="s">
        <v>878</v>
      </c>
      <c r="Q583" s="228"/>
      <c r="R583" s="228"/>
      <c r="S583" s="228"/>
      <c r="T583" s="228"/>
      <c r="U583" s="228"/>
      <c r="V583" s="228"/>
      <c r="W583" s="228"/>
      <c r="X583" s="228"/>
      <c r="Y583" s="228"/>
      <c r="Z583" s="228"/>
    </row>
    <row r="584" spans="1:26" ht="38.15" hidden="1" customHeight="1">
      <c r="A584" s="161"/>
      <c r="B584" s="70"/>
      <c r="C584" s="168"/>
      <c r="D584" s="204"/>
      <c r="E584" s="732"/>
      <c r="F584" s="66" t="s">
        <v>891</v>
      </c>
      <c r="G584" s="82" t="s">
        <v>102</v>
      </c>
      <c r="H584" s="955"/>
      <c r="I584" s="796"/>
      <c r="J584" s="732"/>
      <c r="K584" s="732"/>
      <c r="L584" s="732"/>
      <c r="M584" s="732"/>
      <c r="N584" s="732"/>
      <c r="O584" s="732"/>
      <c r="P584" s="103" t="s">
        <v>878</v>
      </c>
      <c r="Q584" s="228"/>
      <c r="R584" s="228"/>
      <c r="S584" s="228"/>
      <c r="T584" s="228"/>
      <c r="U584" s="228"/>
      <c r="V584" s="228"/>
      <c r="W584" s="228"/>
      <c r="X584" s="228"/>
      <c r="Y584" s="228"/>
      <c r="Z584" s="228"/>
    </row>
    <row r="585" spans="1:26" ht="36" hidden="1" customHeight="1">
      <c r="A585" s="161"/>
      <c r="B585" s="70"/>
      <c r="C585" s="168"/>
      <c r="D585" s="204"/>
      <c r="E585" s="732"/>
      <c r="F585" s="66" t="s">
        <v>950</v>
      </c>
      <c r="G585" s="82" t="s">
        <v>102</v>
      </c>
      <c r="H585" s="955"/>
      <c r="I585" s="796"/>
      <c r="J585" s="732"/>
      <c r="K585" s="732"/>
      <c r="L585" s="732"/>
      <c r="M585" s="732"/>
      <c r="N585" s="732"/>
      <c r="O585" s="732"/>
      <c r="P585" s="103" t="s">
        <v>878</v>
      </c>
      <c r="Q585" s="228"/>
      <c r="R585" s="228"/>
      <c r="S585" s="228"/>
      <c r="T585" s="228"/>
      <c r="U585" s="228"/>
      <c r="V585" s="228"/>
      <c r="W585" s="228"/>
      <c r="X585" s="228"/>
      <c r="Y585" s="228"/>
      <c r="Z585" s="228"/>
    </row>
    <row r="586" spans="1:26" ht="49" hidden="1" customHeight="1">
      <c r="A586" s="161"/>
      <c r="B586" s="70"/>
      <c r="C586" s="168"/>
      <c r="D586" s="204"/>
      <c r="E586" s="732"/>
      <c r="F586" s="66" t="s">
        <v>951</v>
      </c>
      <c r="G586" s="82" t="s">
        <v>102</v>
      </c>
      <c r="H586" s="955"/>
      <c r="I586" s="796"/>
      <c r="J586" s="732"/>
      <c r="K586" s="732"/>
      <c r="L586" s="732"/>
      <c r="M586" s="732"/>
      <c r="N586" s="732"/>
      <c r="O586" s="732"/>
      <c r="P586" s="103" t="s">
        <v>878</v>
      </c>
      <c r="Q586" s="228"/>
      <c r="R586" s="228"/>
      <c r="S586" s="228"/>
      <c r="T586" s="228"/>
      <c r="U586" s="228"/>
      <c r="V586" s="228"/>
      <c r="W586" s="228"/>
      <c r="X586" s="228"/>
      <c r="Y586" s="228"/>
      <c r="Z586" s="228"/>
    </row>
    <row r="587" spans="1:26" ht="34" hidden="1" customHeight="1">
      <c r="A587" s="161"/>
      <c r="B587" s="70"/>
      <c r="C587" s="168"/>
      <c r="D587" s="204"/>
      <c r="E587" s="732"/>
      <c r="F587" s="66" t="s">
        <v>952</v>
      </c>
      <c r="G587" s="82" t="s">
        <v>102</v>
      </c>
      <c r="H587" s="955"/>
      <c r="I587" s="796"/>
      <c r="J587" s="732"/>
      <c r="K587" s="732"/>
      <c r="L587" s="732"/>
      <c r="M587" s="732"/>
      <c r="N587" s="732"/>
      <c r="O587" s="732"/>
      <c r="P587" s="103" t="s">
        <v>878</v>
      </c>
      <c r="Q587" s="228"/>
      <c r="R587" s="228"/>
      <c r="S587" s="228"/>
      <c r="T587" s="228"/>
      <c r="U587" s="228"/>
      <c r="V587" s="228"/>
      <c r="W587" s="228"/>
      <c r="X587" s="228"/>
      <c r="Y587" s="228"/>
      <c r="Z587" s="228"/>
    </row>
    <row r="588" spans="1:26" ht="21" hidden="1" customHeight="1">
      <c r="A588" s="161"/>
      <c r="B588" s="70"/>
      <c r="C588" s="168"/>
      <c r="D588" s="204"/>
      <c r="E588" s="732"/>
      <c r="F588" s="66" t="s">
        <v>953</v>
      </c>
      <c r="G588" s="82" t="s">
        <v>102</v>
      </c>
      <c r="H588" s="642"/>
      <c r="I588" s="643"/>
      <c r="J588" s="732"/>
      <c r="K588" s="732"/>
      <c r="L588" s="732"/>
      <c r="M588" s="732"/>
      <c r="N588" s="732"/>
      <c r="O588" s="732"/>
      <c r="P588" s="103" t="s">
        <v>954</v>
      </c>
      <c r="Q588" s="228"/>
      <c r="R588" s="228"/>
      <c r="S588" s="228"/>
      <c r="T588" s="228"/>
      <c r="U588" s="228"/>
      <c r="V588" s="228"/>
      <c r="W588" s="228"/>
      <c r="X588" s="228"/>
      <c r="Y588" s="228"/>
      <c r="Z588" s="228"/>
    </row>
    <row r="589" spans="1:26" ht="21" hidden="1" customHeight="1">
      <c r="A589" s="161"/>
      <c r="B589" s="70"/>
      <c r="C589" s="168"/>
      <c r="D589" s="204"/>
      <c r="E589" s="732"/>
      <c r="F589" s="66" t="s">
        <v>955</v>
      </c>
      <c r="G589" s="82" t="s">
        <v>102</v>
      </c>
      <c r="H589" s="955"/>
      <c r="I589" s="796"/>
      <c r="J589" s="732"/>
      <c r="K589" s="732"/>
      <c r="L589" s="732"/>
      <c r="M589" s="732"/>
      <c r="N589" s="732"/>
      <c r="O589" s="732"/>
      <c r="P589" s="103" t="s">
        <v>878</v>
      </c>
      <c r="Q589" s="228"/>
      <c r="R589" s="228"/>
      <c r="S589" s="228"/>
      <c r="T589" s="228"/>
      <c r="U589" s="228"/>
      <c r="V589" s="228"/>
      <c r="W589" s="228"/>
      <c r="X589" s="228"/>
      <c r="Y589" s="228"/>
      <c r="Z589" s="228"/>
    </row>
    <row r="590" spans="1:26" ht="21" hidden="1" customHeight="1">
      <c r="A590" s="161"/>
      <c r="B590" s="70"/>
      <c r="C590" s="168"/>
      <c r="D590" s="204"/>
      <c r="E590" s="732"/>
      <c r="F590" s="66" t="s">
        <v>4</v>
      </c>
      <c r="G590" s="82" t="s">
        <v>102</v>
      </c>
      <c r="H590" s="962"/>
      <c r="I590" s="796"/>
      <c r="J590" s="732"/>
      <c r="K590" s="732"/>
      <c r="L590" s="732"/>
      <c r="M590" s="732"/>
      <c r="N590" s="732"/>
      <c r="O590" s="732"/>
      <c r="P590" s="103" t="s">
        <v>956</v>
      </c>
      <c r="Q590" s="228"/>
      <c r="R590" s="228"/>
      <c r="S590" s="228"/>
      <c r="T590" s="228"/>
      <c r="U590" s="228"/>
      <c r="V590" s="228"/>
      <c r="W590" s="228"/>
      <c r="X590" s="228"/>
      <c r="Y590" s="228"/>
      <c r="Z590" s="228"/>
    </row>
    <row r="591" spans="1:26" ht="21" hidden="1" customHeight="1">
      <c r="A591" s="161"/>
      <c r="B591" s="70"/>
      <c r="C591" s="168"/>
      <c r="D591" s="247"/>
      <c r="E591" s="732"/>
      <c r="F591" s="66" t="s">
        <v>884</v>
      </c>
      <c r="G591" s="82" t="s">
        <v>102</v>
      </c>
      <c r="H591" s="961"/>
      <c r="I591" s="796"/>
      <c r="J591" s="732"/>
      <c r="K591" s="732"/>
      <c r="L591" s="732"/>
      <c r="M591" s="732"/>
      <c r="N591" s="732"/>
      <c r="O591" s="732"/>
      <c r="P591" s="103" t="s">
        <v>885</v>
      </c>
      <c r="Q591" s="228"/>
      <c r="R591" s="228"/>
      <c r="S591" s="228"/>
      <c r="T591" s="228"/>
      <c r="U591" s="228"/>
      <c r="V591" s="228"/>
      <c r="W591" s="228"/>
      <c r="X591" s="228"/>
      <c r="Y591" s="228"/>
      <c r="Z591" s="228"/>
    </row>
    <row r="592" spans="1:26" ht="30" customHeight="1">
      <c r="A592" s="236"/>
      <c r="B592" s="201"/>
      <c r="C592" s="231"/>
      <c r="D592" s="237" t="s">
        <v>31</v>
      </c>
      <c r="E592" s="980" t="s">
        <v>250</v>
      </c>
      <c r="F592" s="785"/>
      <c r="G592" s="785"/>
      <c r="H592" s="785"/>
      <c r="I592" s="796"/>
      <c r="J592" s="220"/>
      <c r="K592" s="222"/>
      <c r="L592" s="222"/>
      <c r="M592" s="222"/>
      <c r="N592" s="101">
        <f>N593+N614</f>
        <v>0</v>
      </c>
      <c r="O592" s="101"/>
      <c r="P592" s="190"/>
      <c r="Q592" s="229"/>
      <c r="R592" s="229"/>
      <c r="S592" s="229"/>
      <c r="T592" s="229"/>
      <c r="U592" s="229"/>
      <c r="V592" s="229"/>
      <c r="W592" s="229"/>
      <c r="X592" s="229"/>
      <c r="Y592" s="229"/>
      <c r="Z592" s="229"/>
    </row>
    <row r="593" spans="1:26" ht="30" customHeight="1">
      <c r="A593" s="236"/>
      <c r="B593" s="201"/>
      <c r="C593" s="231"/>
      <c r="D593" s="232"/>
      <c r="E593" s="227" t="s">
        <v>225</v>
      </c>
      <c r="F593" s="238" t="s">
        <v>965</v>
      </c>
      <c r="G593" s="239"/>
      <c r="H593" s="239"/>
      <c r="I593" s="245"/>
      <c r="J593" s="238"/>
      <c r="K593" s="226"/>
      <c r="L593" s="226"/>
      <c r="M593" s="226"/>
      <c r="N593" s="203">
        <f>SUM(N594:N613)</f>
        <v>0</v>
      </c>
      <c r="O593" s="203"/>
      <c r="P593" s="190" t="s">
        <v>893</v>
      </c>
      <c r="Q593" s="229"/>
      <c r="R593" s="229"/>
      <c r="S593" s="229"/>
      <c r="T593" s="229"/>
      <c r="U593" s="229"/>
      <c r="V593" s="229"/>
      <c r="W593" s="229"/>
      <c r="X593" s="229"/>
      <c r="Y593" s="229"/>
      <c r="Z593" s="229"/>
    </row>
    <row r="594" spans="1:26" ht="21" hidden="1" customHeight="1">
      <c r="A594" s="161"/>
      <c r="B594" s="70"/>
      <c r="C594" s="168"/>
      <c r="D594" s="204"/>
      <c r="E594" s="969" t="s">
        <v>223</v>
      </c>
      <c r="F594" s="66" t="s">
        <v>966</v>
      </c>
      <c r="G594" s="82" t="s">
        <v>102</v>
      </c>
      <c r="H594" s="961"/>
      <c r="I594" s="796"/>
      <c r="J594" s="820"/>
      <c r="K594" s="820" t="s">
        <v>967</v>
      </c>
      <c r="L594" s="820">
        <v>1</v>
      </c>
      <c r="M594" s="957"/>
      <c r="N594" s="820">
        <f>L594*M594</f>
        <v>0</v>
      </c>
      <c r="O594" s="820"/>
      <c r="P594" s="103" t="s">
        <v>878</v>
      </c>
      <c r="Q594" s="228"/>
      <c r="R594" s="228"/>
      <c r="S594" s="228"/>
      <c r="T594" s="228"/>
      <c r="U594" s="228"/>
      <c r="V594" s="228"/>
      <c r="W594" s="228"/>
      <c r="X594" s="228"/>
      <c r="Y594" s="228"/>
      <c r="Z594" s="228"/>
    </row>
    <row r="595" spans="1:26" ht="21" hidden="1" customHeight="1">
      <c r="A595" s="161"/>
      <c r="B595" s="70"/>
      <c r="C595" s="168"/>
      <c r="D595" s="204"/>
      <c r="E595" s="732"/>
      <c r="F595" s="66" t="s">
        <v>891</v>
      </c>
      <c r="G595" s="82" t="s">
        <v>102</v>
      </c>
      <c r="H595" s="961"/>
      <c r="I595" s="796"/>
      <c r="J595" s="732"/>
      <c r="K595" s="732"/>
      <c r="L595" s="732"/>
      <c r="M595" s="732"/>
      <c r="N595" s="732"/>
      <c r="O595" s="732"/>
      <c r="P595" s="103" t="s">
        <v>878</v>
      </c>
      <c r="Q595" s="228"/>
      <c r="R595" s="228"/>
      <c r="S595" s="228"/>
      <c r="T595" s="228"/>
      <c r="U595" s="228"/>
      <c r="V595" s="228"/>
      <c r="W595" s="228"/>
      <c r="X595" s="228"/>
      <c r="Y595" s="228"/>
      <c r="Z595" s="228"/>
    </row>
    <row r="596" spans="1:26" ht="15.75" hidden="1" customHeight="1">
      <c r="A596" s="161"/>
      <c r="B596" s="70"/>
      <c r="C596" s="168"/>
      <c r="D596" s="204"/>
      <c r="E596" s="732"/>
      <c r="F596" s="66" t="s">
        <v>950</v>
      </c>
      <c r="G596" s="82" t="s">
        <v>102</v>
      </c>
      <c r="H596" s="961"/>
      <c r="I596" s="796"/>
      <c r="J596" s="732"/>
      <c r="K596" s="732"/>
      <c r="L596" s="732"/>
      <c r="M596" s="732"/>
      <c r="N596" s="732"/>
      <c r="O596" s="732"/>
      <c r="P596" s="103" t="s">
        <v>878</v>
      </c>
      <c r="Q596" s="228"/>
      <c r="R596" s="228"/>
      <c r="S596" s="228"/>
      <c r="T596" s="228"/>
      <c r="U596" s="228"/>
      <c r="V596" s="228"/>
      <c r="W596" s="228"/>
      <c r="X596" s="228"/>
      <c r="Y596" s="228"/>
      <c r="Z596" s="228"/>
    </row>
    <row r="597" spans="1:26" ht="15.75" hidden="1" customHeight="1">
      <c r="A597" s="161"/>
      <c r="B597" s="70"/>
      <c r="C597" s="168"/>
      <c r="D597" s="204"/>
      <c r="E597" s="732"/>
      <c r="F597" s="66" t="s">
        <v>951</v>
      </c>
      <c r="G597" s="82" t="s">
        <v>102</v>
      </c>
      <c r="H597" s="961"/>
      <c r="I597" s="796"/>
      <c r="J597" s="732"/>
      <c r="K597" s="732"/>
      <c r="L597" s="732"/>
      <c r="M597" s="732"/>
      <c r="N597" s="732"/>
      <c r="O597" s="732"/>
      <c r="P597" s="103" t="s">
        <v>878</v>
      </c>
      <c r="Q597" s="228"/>
      <c r="R597" s="228"/>
      <c r="S597" s="228"/>
      <c r="T597" s="228"/>
      <c r="U597" s="228"/>
      <c r="V597" s="228"/>
      <c r="W597" s="228"/>
      <c r="X597" s="228"/>
      <c r="Y597" s="228"/>
      <c r="Z597" s="228"/>
    </row>
    <row r="598" spans="1:26" ht="15.75" hidden="1" customHeight="1">
      <c r="A598" s="161"/>
      <c r="B598" s="70"/>
      <c r="C598" s="168"/>
      <c r="D598" s="204"/>
      <c r="E598" s="732"/>
      <c r="F598" s="66" t="s">
        <v>952</v>
      </c>
      <c r="G598" s="82" t="s">
        <v>102</v>
      </c>
      <c r="H598" s="961"/>
      <c r="I598" s="796"/>
      <c r="J598" s="732"/>
      <c r="K598" s="732"/>
      <c r="L598" s="732"/>
      <c r="M598" s="732"/>
      <c r="N598" s="732"/>
      <c r="O598" s="732"/>
      <c r="P598" s="103" t="s">
        <v>878</v>
      </c>
      <c r="Q598" s="228"/>
      <c r="R598" s="228"/>
      <c r="S598" s="228"/>
      <c r="T598" s="228"/>
      <c r="U598" s="228"/>
      <c r="V598" s="228"/>
      <c r="W598" s="228"/>
      <c r="X598" s="228"/>
      <c r="Y598" s="228"/>
      <c r="Z598" s="228"/>
    </row>
    <row r="599" spans="1:26" ht="21" hidden="1" customHeight="1">
      <c r="A599" s="161"/>
      <c r="B599" s="70"/>
      <c r="C599" s="168"/>
      <c r="D599" s="204"/>
      <c r="E599" s="732"/>
      <c r="F599" s="66" t="s">
        <v>953</v>
      </c>
      <c r="G599" s="82" t="s">
        <v>102</v>
      </c>
      <c r="H599" s="961"/>
      <c r="I599" s="796"/>
      <c r="J599" s="732"/>
      <c r="K599" s="732"/>
      <c r="L599" s="732"/>
      <c r="M599" s="732"/>
      <c r="N599" s="732"/>
      <c r="O599" s="732"/>
      <c r="P599" s="103" t="s">
        <v>954</v>
      </c>
      <c r="Q599" s="228"/>
      <c r="R599" s="228"/>
      <c r="S599" s="228"/>
      <c r="T599" s="228"/>
      <c r="U599" s="228"/>
      <c r="V599" s="228"/>
      <c r="W599" s="228"/>
      <c r="X599" s="228"/>
      <c r="Y599" s="228"/>
      <c r="Z599" s="228"/>
    </row>
    <row r="600" spans="1:26" ht="21" hidden="1" customHeight="1">
      <c r="A600" s="161"/>
      <c r="B600" s="70"/>
      <c r="C600" s="168"/>
      <c r="D600" s="204"/>
      <c r="E600" s="732"/>
      <c r="F600" s="66" t="s">
        <v>955</v>
      </c>
      <c r="G600" s="82" t="s">
        <v>102</v>
      </c>
      <c r="H600" s="961"/>
      <c r="I600" s="796"/>
      <c r="J600" s="732"/>
      <c r="K600" s="732"/>
      <c r="L600" s="732"/>
      <c r="M600" s="732"/>
      <c r="N600" s="732"/>
      <c r="O600" s="732"/>
      <c r="P600" s="103" t="s">
        <v>878</v>
      </c>
      <c r="Q600" s="228"/>
      <c r="R600" s="228"/>
      <c r="S600" s="228"/>
      <c r="T600" s="228"/>
      <c r="U600" s="228"/>
      <c r="V600" s="228"/>
      <c r="W600" s="228"/>
      <c r="X600" s="228"/>
      <c r="Y600" s="228"/>
      <c r="Z600" s="228"/>
    </row>
    <row r="601" spans="1:26" ht="21" hidden="1" customHeight="1">
      <c r="A601" s="161"/>
      <c r="B601" s="70"/>
      <c r="C601" s="168"/>
      <c r="D601" s="204"/>
      <c r="E601" s="732"/>
      <c r="F601" s="66" t="s">
        <v>4</v>
      </c>
      <c r="G601" s="82" t="s">
        <v>102</v>
      </c>
      <c r="H601" s="961"/>
      <c r="I601" s="796"/>
      <c r="J601" s="732"/>
      <c r="K601" s="732"/>
      <c r="L601" s="732"/>
      <c r="M601" s="732"/>
      <c r="N601" s="732"/>
      <c r="O601" s="732"/>
      <c r="P601" s="103" t="s">
        <v>968</v>
      </c>
      <c r="Q601" s="228"/>
      <c r="R601" s="228"/>
      <c r="S601" s="228"/>
      <c r="T601" s="228"/>
      <c r="U601" s="228"/>
      <c r="V601" s="228"/>
      <c r="W601" s="228"/>
      <c r="X601" s="228"/>
      <c r="Y601" s="228"/>
      <c r="Z601" s="228"/>
    </row>
    <row r="602" spans="1:26" ht="21" hidden="1" customHeight="1">
      <c r="A602" s="161"/>
      <c r="B602" s="70"/>
      <c r="C602" s="168"/>
      <c r="D602" s="204"/>
      <c r="E602" s="732"/>
      <c r="F602" s="66" t="s">
        <v>884</v>
      </c>
      <c r="G602" s="82" t="s">
        <v>102</v>
      </c>
      <c r="H602" s="961"/>
      <c r="I602" s="796"/>
      <c r="J602" s="732"/>
      <c r="K602" s="732"/>
      <c r="L602" s="732"/>
      <c r="M602" s="732"/>
      <c r="N602" s="732"/>
      <c r="O602" s="732"/>
      <c r="P602" s="103" t="s">
        <v>885</v>
      </c>
      <c r="Q602" s="228"/>
      <c r="R602" s="228"/>
      <c r="S602" s="228"/>
      <c r="T602" s="228"/>
      <c r="U602" s="228"/>
      <c r="V602" s="228"/>
      <c r="W602" s="228"/>
      <c r="X602" s="228"/>
      <c r="Y602" s="228"/>
      <c r="Z602" s="228"/>
    </row>
    <row r="603" spans="1:26" ht="15.75" hidden="1" customHeight="1">
      <c r="A603" s="161"/>
      <c r="B603" s="70"/>
      <c r="C603" s="168"/>
      <c r="D603" s="204"/>
      <c r="E603" s="732"/>
      <c r="F603" s="66" t="s">
        <v>928</v>
      </c>
      <c r="G603" s="82" t="s">
        <v>102</v>
      </c>
      <c r="H603" s="961"/>
      <c r="I603" s="796"/>
      <c r="J603" s="732"/>
      <c r="K603" s="732"/>
      <c r="L603" s="732"/>
      <c r="M603" s="732"/>
      <c r="N603" s="732"/>
      <c r="O603" s="732"/>
      <c r="P603" s="103" t="s">
        <v>961</v>
      </c>
      <c r="Q603" s="228"/>
      <c r="R603" s="228"/>
      <c r="S603" s="228"/>
      <c r="T603" s="228"/>
      <c r="U603" s="228"/>
      <c r="V603" s="228"/>
      <c r="W603" s="228"/>
      <c r="X603" s="228"/>
      <c r="Y603" s="228"/>
      <c r="Z603" s="228"/>
    </row>
    <row r="604" spans="1:26" ht="21" hidden="1" customHeight="1">
      <c r="A604" s="161"/>
      <c r="B604" s="70"/>
      <c r="C604" s="168"/>
      <c r="D604" s="204"/>
      <c r="E604" s="969" t="s">
        <v>229</v>
      </c>
      <c r="F604" s="66" t="s">
        <v>966</v>
      </c>
      <c r="G604" s="82" t="s">
        <v>102</v>
      </c>
      <c r="H604" s="961"/>
      <c r="I604" s="796"/>
      <c r="J604" s="820"/>
      <c r="K604" s="820" t="s">
        <v>967</v>
      </c>
      <c r="L604" s="820">
        <v>1</v>
      </c>
      <c r="M604" s="957"/>
      <c r="N604" s="820">
        <f>L604*M604</f>
        <v>0</v>
      </c>
      <c r="O604" s="820"/>
      <c r="P604" s="103" t="s">
        <v>878</v>
      </c>
      <c r="Q604" s="228"/>
      <c r="R604" s="228"/>
      <c r="S604" s="228"/>
      <c r="T604" s="228"/>
      <c r="U604" s="228"/>
      <c r="V604" s="228"/>
      <c r="W604" s="228"/>
      <c r="X604" s="228"/>
      <c r="Y604" s="228"/>
      <c r="Z604" s="228"/>
    </row>
    <row r="605" spans="1:26" ht="21" hidden="1" customHeight="1">
      <c r="A605" s="161"/>
      <c r="B605" s="70"/>
      <c r="C605" s="168"/>
      <c r="D605" s="204"/>
      <c r="E605" s="732"/>
      <c r="F605" s="66" t="s">
        <v>891</v>
      </c>
      <c r="G605" s="82" t="s">
        <v>102</v>
      </c>
      <c r="H605" s="961"/>
      <c r="I605" s="796"/>
      <c r="J605" s="732"/>
      <c r="K605" s="732"/>
      <c r="L605" s="732"/>
      <c r="M605" s="732"/>
      <c r="N605" s="732"/>
      <c r="O605" s="732"/>
      <c r="P605" s="103" t="s">
        <v>878</v>
      </c>
      <c r="Q605" s="228"/>
      <c r="R605" s="228"/>
      <c r="S605" s="228"/>
      <c r="T605" s="228"/>
      <c r="U605" s="228"/>
      <c r="V605" s="228"/>
      <c r="W605" s="228"/>
      <c r="X605" s="228"/>
      <c r="Y605" s="228"/>
      <c r="Z605" s="228"/>
    </row>
    <row r="606" spans="1:26" ht="15.75" hidden="1" customHeight="1">
      <c r="A606" s="161"/>
      <c r="B606" s="70"/>
      <c r="C606" s="168"/>
      <c r="D606" s="204"/>
      <c r="E606" s="732"/>
      <c r="F606" s="66" t="s">
        <v>950</v>
      </c>
      <c r="G606" s="82" t="s">
        <v>102</v>
      </c>
      <c r="H606" s="961"/>
      <c r="I606" s="796"/>
      <c r="J606" s="732"/>
      <c r="K606" s="732"/>
      <c r="L606" s="732"/>
      <c r="M606" s="732"/>
      <c r="N606" s="732"/>
      <c r="O606" s="732"/>
      <c r="P606" s="103" t="s">
        <v>878</v>
      </c>
      <c r="Q606" s="228"/>
      <c r="R606" s="228"/>
      <c r="S606" s="228"/>
      <c r="T606" s="228"/>
      <c r="U606" s="228"/>
      <c r="V606" s="228"/>
      <c r="W606" s="228"/>
      <c r="X606" s="228"/>
      <c r="Y606" s="228"/>
      <c r="Z606" s="228"/>
    </row>
    <row r="607" spans="1:26" ht="15.75" hidden="1" customHeight="1">
      <c r="A607" s="161"/>
      <c r="B607" s="70"/>
      <c r="C607" s="168"/>
      <c r="D607" s="204"/>
      <c r="E607" s="732"/>
      <c r="F607" s="66" t="s">
        <v>951</v>
      </c>
      <c r="G607" s="82" t="s">
        <v>102</v>
      </c>
      <c r="H607" s="961"/>
      <c r="I607" s="796"/>
      <c r="J607" s="732"/>
      <c r="K607" s="732"/>
      <c r="L607" s="732"/>
      <c r="M607" s="732"/>
      <c r="N607" s="732"/>
      <c r="O607" s="732"/>
      <c r="P607" s="103" t="s">
        <v>878</v>
      </c>
      <c r="Q607" s="228"/>
      <c r="R607" s="228"/>
      <c r="S607" s="228"/>
      <c r="T607" s="228"/>
      <c r="U607" s="228"/>
      <c r="V607" s="228"/>
      <c r="W607" s="228"/>
      <c r="X607" s="228"/>
      <c r="Y607" s="228"/>
      <c r="Z607" s="228"/>
    </row>
    <row r="608" spans="1:26" ht="15.75" hidden="1" customHeight="1">
      <c r="A608" s="161"/>
      <c r="B608" s="70"/>
      <c r="C608" s="168"/>
      <c r="D608" s="204"/>
      <c r="E608" s="732"/>
      <c r="F608" s="66" t="s">
        <v>952</v>
      </c>
      <c r="G608" s="82" t="s">
        <v>102</v>
      </c>
      <c r="H608" s="961"/>
      <c r="I608" s="796"/>
      <c r="J608" s="732"/>
      <c r="K608" s="732"/>
      <c r="L608" s="732"/>
      <c r="M608" s="732"/>
      <c r="N608" s="732"/>
      <c r="O608" s="732"/>
      <c r="P608" s="103" t="s">
        <v>878</v>
      </c>
      <c r="Q608" s="228"/>
      <c r="R608" s="228"/>
      <c r="S608" s="228"/>
      <c r="T608" s="228"/>
      <c r="U608" s="228"/>
      <c r="V608" s="228"/>
      <c r="W608" s="228"/>
      <c r="X608" s="228"/>
      <c r="Y608" s="228"/>
      <c r="Z608" s="228"/>
    </row>
    <row r="609" spans="1:26" ht="21" hidden="1" customHeight="1">
      <c r="A609" s="161"/>
      <c r="B609" s="70"/>
      <c r="C609" s="168"/>
      <c r="D609" s="204"/>
      <c r="E609" s="732"/>
      <c r="F609" s="66" t="s">
        <v>953</v>
      </c>
      <c r="G609" s="82" t="s">
        <v>102</v>
      </c>
      <c r="H609" s="961"/>
      <c r="I609" s="796"/>
      <c r="J609" s="732"/>
      <c r="K609" s="732"/>
      <c r="L609" s="732"/>
      <c r="M609" s="732"/>
      <c r="N609" s="732"/>
      <c r="O609" s="732"/>
      <c r="P609" s="103" t="s">
        <v>954</v>
      </c>
      <c r="Q609" s="228"/>
      <c r="R609" s="228"/>
      <c r="S609" s="228"/>
      <c r="T609" s="228"/>
      <c r="U609" s="228"/>
      <c r="V609" s="228"/>
      <c r="W609" s="228"/>
      <c r="X609" s="228"/>
      <c r="Y609" s="228"/>
      <c r="Z609" s="228"/>
    </row>
    <row r="610" spans="1:26" ht="21" hidden="1" customHeight="1">
      <c r="A610" s="161"/>
      <c r="B610" s="70"/>
      <c r="C610" s="168"/>
      <c r="D610" s="204"/>
      <c r="E610" s="732"/>
      <c r="F610" s="66" t="s">
        <v>955</v>
      </c>
      <c r="G610" s="82" t="s">
        <v>102</v>
      </c>
      <c r="H610" s="961"/>
      <c r="I610" s="796"/>
      <c r="J610" s="732"/>
      <c r="K610" s="732"/>
      <c r="L610" s="732"/>
      <c r="M610" s="732"/>
      <c r="N610" s="732"/>
      <c r="O610" s="732"/>
      <c r="P610" s="103" t="s">
        <v>878</v>
      </c>
      <c r="Q610" s="228"/>
      <c r="R610" s="228"/>
      <c r="S610" s="228"/>
      <c r="T610" s="228"/>
      <c r="U610" s="228"/>
      <c r="V610" s="228"/>
      <c r="W610" s="228"/>
      <c r="X610" s="228"/>
      <c r="Y610" s="228"/>
      <c r="Z610" s="228"/>
    </row>
    <row r="611" spans="1:26" ht="21" hidden="1" customHeight="1">
      <c r="A611" s="161"/>
      <c r="B611" s="70"/>
      <c r="C611" s="168"/>
      <c r="D611" s="204"/>
      <c r="E611" s="732"/>
      <c r="F611" s="66" t="s">
        <v>4</v>
      </c>
      <c r="G611" s="82" t="s">
        <v>102</v>
      </c>
      <c r="H611" s="961"/>
      <c r="I611" s="796"/>
      <c r="J611" s="732"/>
      <c r="K611" s="732"/>
      <c r="L611" s="732"/>
      <c r="M611" s="732"/>
      <c r="N611" s="732"/>
      <c r="O611" s="732"/>
      <c r="P611" s="103" t="s">
        <v>968</v>
      </c>
      <c r="Q611" s="228"/>
      <c r="R611" s="228"/>
      <c r="S611" s="228"/>
      <c r="T611" s="228"/>
      <c r="U611" s="228"/>
      <c r="V611" s="228"/>
      <c r="W611" s="228"/>
      <c r="X611" s="228"/>
      <c r="Y611" s="228"/>
      <c r="Z611" s="228"/>
    </row>
    <row r="612" spans="1:26" ht="21" hidden="1" customHeight="1">
      <c r="A612" s="161"/>
      <c r="B612" s="70"/>
      <c r="C612" s="168"/>
      <c r="D612" s="204"/>
      <c r="E612" s="732"/>
      <c r="F612" s="66" t="s">
        <v>884</v>
      </c>
      <c r="G612" s="82" t="s">
        <v>102</v>
      </c>
      <c r="H612" s="961"/>
      <c r="I612" s="796"/>
      <c r="J612" s="732"/>
      <c r="K612" s="732"/>
      <c r="L612" s="732"/>
      <c r="M612" s="732"/>
      <c r="N612" s="732"/>
      <c r="O612" s="732"/>
      <c r="P612" s="103" t="s">
        <v>885</v>
      </c>
      <c r="Q612" s="228"/>
      <c r="R612" s="228"/>
      <c r="S612" s="228"/>
      <c r="T612" s="228"/>
      <c r="U612" s="228"/>
      <c r="V612" s="228"/>
      <c r="W612" s="228"/>
      <c r="X612" s="228"/>
      <c r="Y612" s="228"/>
      <c r="Z612" s="228"/>
    </row>
    <row r="613" spans="1:26" ht="15.75" hidden="1" customHeight="1">
      <c r="A613" s="161"/>
      <c r="B613" s="70"/>
      <c r="C613" s="168"/>
      <c r="D613" s="204"/>
      <c r="E613" s="733"/>
      <c r="F613" s="66" t="s">
        <v>928</v>
      </c>
      <c r="G613" s="82" t="s">
        <v>102</v>
      </c>
      <c r="H613" s="961"/>
      <c r="I613" s="796"/>
      <c r="J613" s="732"/>
      <c r="K613" s="732"/>
      <c r="L613" s="732"/>
      <c r="M613" s="732"/>
      <c r="N613" s="732"/>
      <c r="O613" s="732"/>
      <c r="P613" s="103" t="s">
        <v>961</v>
      </c>
      <c r="Q613" s="228"/>
      <c r="R613" s="228"/>
      <c r="S613" s="228"/>
      <c r="T613" s="228"/>
      <c r="U613" s="228"/>
      <c r="V613" s="228"/>
      <c r="W613" s="228"/>
      <c r="X613" s="228"/>
      <c r="Y613" s="228"/>
      <c r="Z613" s="228"/>
    </row>
    <row r="614" spans="1:26" ht="30" customHeight="1">
      <c r="A614" s="236"/>
      <c r="B614" s="201"/>
      <c r="C614" s="231"/>
      <c r="D614" s="232"/>
      <c r="E614" s="246" t="s">
        <v>227</v>
      </c>
      <c r="F614" s="238" t="s">
        <v>232</v>
      </c>
      <c r="G614" s="239"/>
      <c r="H614" s="239"/>
      <c r="I614" s="245"/>
      <c r="J614" s="249"/>
      <c r="K614" s="227"/>
      <c r="L614" s="225"/>
      <c r="M614" s="250"/>
      <c r="N614" s="203">
        <f>SUM(N615:N634)</f>
        <v>0</v>
      </c>
      <c r="O614" s="203"/>
      <c r="P614" s="190" t="s">
        <v>969</v>
      </c>
      <c r="Q614" s="229"/>
      <c r="R614" s="229"/>
      <c r="S614" s="229"/>
      <c r="T614" s="229"/>
      <c r="U614" s="229"/>
      <c r="V614" s="229"/>
      <c r="W614" s="229"/>
      <c r="X614" s="229"/>
      <c r="Y614" s="229"/>
      <c r="Z614" s="229"/>
    </row>
    <row r="615" spans="1:26" ht="21" hidden="1" customHeight="1">
      <c r="A615" s="161"/>
      <c r="B615" s="70"/>
      <c r="C615" s="168"/>
      <c r="D615" s="204"/>
      <c r="E615" s="969" t="s">
        <v>223</v>
      </c>
      <c r="F615" s="66" t="s">
        <v>966</v>
      </c>
      <c r="G615" s="82" t="s">
        <v>102</v>
      </c>
      <c r="H615" s="961"/>
      <c r="I615" s="796"/>
      <c r="J615" s="820"/>
      <c r="K615" s="820" t="s">
        <v>967</v>
      </c>
      <c r="L615" s="820">
        <v>1</v>
      </c>
      <c r="M615" s="957"/>
      <c r="N615" s="820">
        <f>L615*M615</f>
        <v>0</v>
      </c>
      <c r="O615" s="820"/>
      <c r="P615" s="103" t="s">
        <v>878</v>
      </c>
      <c r="Q615" s="228"/>
      <c r="R615" s="228"/>
      <c r="S615" s="228"/>
      <c r="T615" s="228"/>
      <c r="U615" s="228"/>
      <c r="V615" s="228"/>
      <c r="W615" s="228"/>
      <c r="X615" s="228"/>
      <c r="Y615" s="228"/>
      <c r="Z615" s="228"/>
    </row>
    <row r="616" spans="1:26" ht="21" hidden="1" customHeight="1">
      <c r="A616" s="161"/>
      <c r="B616" s="70"/>
      <c r="C616" s="168"/>
      <c r="D616" s="204"/>
      <c r="E616" s="732"/>
      <c r="F616" s="66" t="s">
        <v>891</v>
      </c>
      <c r="G616" s="82" t="s">
        <v>102</v>
      </c>
      <c r="H616" s="961"/>
      <c r="I616" s="796"/>
      <c r="J616" s="732"/>
      <c r="K616" s="732"/>
      <c r="L616" s="732"/>
      <c r="M616" s="732"/>
      <c r="N616" s="732"/>
      <c r="O616" s="732"/>
      <c r="P616" s="103" t="s">
        <v>878</v>
      </c>
      <c r="Q616" s="228"/>
      <c r="R616" s="228"/>
      <c r="S616" s="228"/>
      <c r="T616" s="228"/>
      <c r="U616" s="228"/>
      <c r="V616" s="228"/>
      <c r="W616" s="228"/>
      <c r="X616" s="228"/>
      <c r="Y616" s="228"/>
      <c r="Z616" s="228"/>
    </row>
    <row r="617" spans="1:26" ht="15.75" hidden="1" customHeight="1">
      <c r="A617" s="161"/>
      <c r="B617" s="70"/>
      <c r="C617" s="168"/>
      <c r="D617" s="204"/>
      <c r="E617" s="732"/>
      <c r="F617" s="66" t="s">
        <v>950</v>
      </c>
      <c r="G617" s="82" t="s">
        <v>102</v>
      </c>
      <c r="H617" s="961"/>
      <c r="I617" s="796"/>
      <c r="J617" s="732"/>
      <c r="K617" s="732"/>
      <c r="L617" s="732"/>
      <c r="M617" s="732"/>
      <c r="N617" s="732"/>
      <c r="O617" s="732"/>
      <c r="P617" s="103" t="s">
        <v>878</v>
      </c>
      <c r="Q617" s="228"/>
      <c r="R617" s="228"/>
      <c r="S617" s="228"/>
      <c r="T617" s="228"/>
      <c r="U617" s="228"/>
      <c r="V617" s="228"/>
      <c r="W617" s="228"/>
      <c r="X617" s="228"/>
      <c r="Y617" s="228"/>
      <c r="Z617" s="228"/>
    </row>
    <row r="618" spans="1:26" ht="15.75" hidden="1" customHeight="1">
      <c r="A618" s="161"/>
      <c r="B618" s="70"/>
      <c r="C618" s="168"/>
      <c r="D618" s="204"/>
      <c r="E618" s="732"/>
      <c r="F618" s="66" t="s">
        <v>951</v>
      </c>
      <c r="G618" s="82" t="s">
        <v>102</v>
      </c>
      <c r="H618" s="961"/>
      <c r="I618" s="796"/>
      <c r="J618" s="732"/>
      <c r="K618" s="732"/>
      <c r="L618" s="732"/>
      <c r="M618" s="732"/>
      <c r="N618" s="732"/>
      <c r="O618" s="732"/>
      <c r="P618" s="103" t="s">
        <v>878</v>
      </c>
      <c r="Q618" s="228"/>
      <c r="R618" s="228"/>
      <c r="S618" s="228"/>
      <c r="T618" s="228"/>
      <c r="U618" s="228"/>
      <c r="V618" s="228"/>
      <c r="W618" s="228"/>
      <c r="X618" s="228"/>
      <c r="Y618" s="228"/>
      <c r="Z618" s="228"/>
    </row>
    <row r="619" spans="1:26" ht="15.75" hidden="1" customHeight="1">
      <c r="A619" s="161"/>
      <c r="B619" s="70"/>
      <c r="C619" s="168"/>
      <c r="D619" s="204"/>
      <c r="E619" s="732"/>
      <c r="F619" s="66" t="s">
        <v>952</v>
      </c>
      <c r="G619" s="82" t="s">
        <v>102</v>
      </c>
      <c r="H619" s="961"/>
      <c r="I619" s="796"/>
      <c r="J619" s="732"/>
      <c r="K619" s="732"/>
      <c r="L619" s="732"/>
      <c r="M619" s="732"/>
      <c r="N619" s="732"/>
      <c r="O619" s="732"/>
      <c r="P619" s="103" t="s">
        <v>878</v>
      </c>
      <c r="Q619" s="228"/>
      <c r="R619" s="228"/>
      <c r="S619" s="228"/>
      <c r="T619" s="228"/>
      <c r="U619" s="228"/>
      <c r="V619" s="228"/>
      <c r="W619" s="228"/>
      <c r="X619" s="228"/>
      <c r="Y619" s="228"/>
      <c r="Z619" s="228"/>
    </row>
    <row r="620" spans="1:26" ht="21" hidden="1" customHeight="1">
      <c r="A620" s="161"/>
      <c r="B620" s="70"/>
      <c r="C620" s="168"/>
      <c r="D620" s="204"/>
      <c r="E620" s="732"/>
      <c r="F620" s="66" t="s">
        <v>953</v>
      </c>
      <c r="G620" s="82" t="s">
        <v>102</v>
      </c>
      <c r="H620" s="961"/>
      <c r="I620" s="796"/>
      <c r="J620" s="732"/>
      <c r="K620" s="732"/>
      <c r="L620" s="732"/>
      <c r="M620" s="732"/>
      <c r="N620" s="732"/>
      <c r="O620" s="732"/>
      <c r="P620" s="103" t="s">
        <v>954</v>
      </c>
      <c r="Q620" s="228"/>
      <c r="R620" s="228"/>
      <c r="S620" s="228"/>
      <c r="T620" s="228"/>
      <c r="U620" s="228"/>
      <c r="V620" s="228"/>
      <c r="W620" s="228"/>
      <c r="X620" s="228"/>
      <c r="Y620" s="228"/>
      <c r="Z620" s="228"/>
    </row>
    <row r="621" spans="1:26" ht="21" hidden="1" customHeight="1">
      <c r="A621" s="161"/>
      <c r="B621" s="70"/>
      <c r="C621" s="168"/>
      <c r="D621" s="204"/>
      <c r="E621" s="732"/>
      <c r="F621" s="66" t="s">
        <v>955</v>
      </c>
      <c r="G621" s="82" t="s">
        <v>102</v>
      </c>
      <c r="H621" s="961"/>
      <c r="I621" s="796"/>
      <c r="J621" s="732"/>
      <c r="K621" s="732"/>
      <c r="L621" s="732"/>
      <c r="M621" s="732"/>
      <c r="N621" s="732"/>
      <c r="O621" s="732"/>
      <c r="P621" s="103" t="s">
        <v>878</v>
      </c>
      <c r="Q621" s="228"/>
      <c r="R621" s="228"/>
      <c r="S621" s="228"/>
      <c r="T621" s="228"/>
      <c r="U621" s="228"/>
      <c r="V621" s="228"/>
      <c r="W621" s="228"/>
      <c r="X621" s="228"/>
      <c r="Y621" s="228"/>
      <c r="Z621" s="228"/>
    </row>
    <row r="622" spans="1:26" ht="21" hidden="1" customHeight="1">
      <c r="A622" s="161"/>
      <c r="B622" s="70"/>
      <c r="C622" s="168"/>
      <c r="D622" s="204"/>
      <c r="E622" s="732"/>
      <c r="F622" s="66" t="s">
        <v>4</v>
      </c>
      <c r="G622" s="82" t="s">
        <v>102</v>
      </c>
      <c r="H622" s="961"/>
      <c r="I622" s="796"/>
      <c r="J622" s="732"/>
      <c r="K622" s="732"/>
      <c r="L622" s="732"/>
      <c r="M622" s="732"/>
      <c r="N622" s="732"/>
      <c r="O622" s="732"/>
      <c r="P622" s="103" t="s">
        <v>968</v>
      </c>
      <c r="Q622" s="228"/>
      <c r="R622" s="228"/>
      <c r="S622" s="228"/>
      <c r="T622" s="228"/>
      <c r="U622" s="228"/>
      <c r="V622" s="228"/>
      <c r="W622" s="228"/>
      <c r="X622" s="228"/>
      <c r="Y622" s="228"/>
      <c r="Z622" s="228"/>
    </row>
    <row r="623" spans="1:26" ht="21" hidden="1" customHeight="1">
      <c r="A623" s="161"/>
      <c r="B623" s="70"/>
      <c r="C623" s="168"/>
      <c r="D623" s="204"/>
      <c r="E623" s="732"/>
      <c r="F623" s="66" t="s">
        <v>884</v>
      </c>
      <c r="G623" s="82" t="s">
        <v>102</v>
      </c>
      <c r="H623" s="961"/>
      <c r="I623" s="796"/>
      <c r="J623" s="732"/>
      <c r="K623" s="732"/>
      <c r="L623" s="732"/>
      <c r="M623" s="732"/>
      <c r="N623" s="732"/>
      <c r="O623" s="732"/>
      <c r="P623" s="103" t="s">
        <v>885</v>
      </c>
      <c r="Q623" s="228"/>
      <c r="R623" s="228"/>
      <c r="S623" s="228"/>
      <c r="T623" s="228"/>
      <c r="U623" s="228"/>
      <c r="V623" s="228"/>
      <c r="W623" s="228"/>
      <c r="X623" s="228"/>
      <c r="Y623" s="228"/>
      <c r="Z623" s="228"/>
    </row>
    <row r="624" spans="1:26" ht="15.75" hidden="1" customHeight="1">
      <c r="A624" s="161"/>
      <c r="B624" s="70"/>
      <c r="C624" s="168"/>
      <c r="D624" s="204"/>
      <c r="E624" s="732"/>
      <c r="F624" s="66" t="s">
        <v>928</v>
      </c>
      <c r="G624" s="82" t="s">
        <v>102</v>
      </c>
      <c r="H624" s="961"/>
      <c r="I624" s="796"/>
      <c r="J624" s="732"/>
      <c r="K624" s="732"/>
      <c r="L624" s="732"/>
      <c r="M624" s="732"/>
      <c r="N624" s="732"/>
      <c r="O624" s="732"/>
      <c r="P624" s="103" t="s">
        <v>961</v>
      </c>
      <c r="Q624" s="228"/>
      <c r="R624" s="228"/>
      <c r="S624" s="228"/>
      <c r="T624" s="228"/>
      <c r="U624" s="228"/>
      <c r="V624" s="228"/>
      <c r="W624" s="228"/>
      <c r="X624" s="228"/>
      <c r="Y624" s="228"/>
      <c r="Z624" s="228"/>
    </row>
    <row r="625" spans="1:26" ht="21" hidden="1" customHeight="1">
      <c r="A625" s="161"/>
      <c r="B625" s="70"/>
      <c r="C625" s="168"/>
      <c r="D625" s="204"/>
      <c r="E625" s="969" t="s">
        <v>229</v>
      </c>
      <c r="F625" s="66" t="s">
        <v>966</v>
      </c>
      <c r="G625" s="82" t="s">
        <v>102</v>
      </c>
      <c r="H625" s="961"/>
      <c r="I625" s="796"/>
      <c r="J625" s="820"/>
      <c r="K625" s="820" t="s">
        <v>967</v>
      </c>
      <c r="L625" s="820">
        <v>1</v>
      </c>
      <c r="M625" s="957"/>
      <c r="N625" s="820">
        <f>L625*M625</f>
        <v>0</v>
      </c>
      <c r="O625" s="820"/>
      <c r="P625" s="103" t="s">
        <v>878</v>
      </c>
      <c r="Q625" s="228"/>
      <c r="R625" s="228"/>
      <c r="S625" s="228"/>
      <c r="T625" s="228"/>
      <c r="U625" s="228"/>
      <c r="V625" s="228"/>
      <c r="W625" s="228"/>
      <c r="X625" s="228"/>
      <c r="Y625" s="228"/>
      <c r="Z625" s="228"/>
    </row>
    <row r="626" spans="1:26" ht="21" hidden="1" customHeight="1">
      <c r="A626" s="161"/>
      <c r="B626" s="70"/>
      <c r="C626" s="168"/>
      <c r="D626" s="204"/>
      <c r="E626" s="732"/>
      <c r="F626" s="66" t="s">
        <v>891</v>
      </c>
      <c r="G626" s="82" t="s">
        <v>102</v>
      </c>
      <c r="H626" s="961"/>
      <c r="I626" s="796"/>
      <c r="J626" s="732"/>
      <c r="K626" s="732"/>
      <c r="L626" s="732"/>
      <c r="M626" s="732"/>
      <c r="N626" s="732"/>
      <c r="O626" s="732"/>
      <c r="P626" s="103" t="s">
        <v>878</v>
      </c>
      <c r="Q626" s="228"/>
      <c r="R626" s="228"/>
      <c r="S626" s="228"/>
      <c r="T626" s="228"/>
      <c r="U626" s="228"/>
      <c r="V626" s="228"/>
      <c r="W626" s="228"/>
      <c r="X626" s="228"/>
      <c r="Y626" s="228"/>
      <c r="Z626" s="228"/>
    </row>
    <row r="627" spans="1:26" ht="15.75" hidden="1" customHeight="1">
      <c r="A627" s="161"/>
      <c r="B627" s="70"/>
      <c r="C627" s="168"/>
      <c r="D627" s="204"/>
      <c r="E627" s="732"/>
      <c r="F627" s="66" t="s">
        <v>950</v>
      </c>
      <c r="G627" s="82" t="s">
        <v>102</v>
      </c>
      <c r="H627" s="961"/>
      <c r="I627" s="796"/>
      <c r="J627" s="732"/>
      <c r="K627" s="732"/>
      <c r="L627" s="732"/>
      <c r="M627" s="732"/>
      <c r="N627" s="732"/>
      <c r="O627" s="732"/>
      <c r="P627" s="103" t="s">
        <v>878</v>
      </c>
      <c r="Q627" s="228"/>
      <c r="R627" s="228"/>
      <c r="S627" s="228"/>
      <c r="T627" s="228"/>
      <c r="U627" s="228"/>
      <c r="V627" s="228"/>
      <c r="W627" s="228"/>
      <c r="X627" s="228"/>
      <c r="Y627" s="228"/>
      <c r="Z627" s="228"/>
    </row>
    <row r="628" spans="1:26" ht="15.75" hidden="1" customHeight="1">
      <c r="A628" s="161"/>
      <c r="B628" s="70"/>
      <c r="C628" s="168"/>
      <c r="D628" s="204"/>
      <c r="E628" s="732"/>
      <c r="F628" s="66" t="s">
        <v>951</v>
      </c>
      <c r="G628" s="82" t="s">
        <v>102</v>
      </c>
      <c r="H628" s="961"/>
      <c r="I628" s="796"/>
      <c r="J628" s="732"/>
      <c r="K628" s="732"/>
      <c r="L628" s="732"/>
      <c r="M628" s="732"/>
      <c r="N628" s="732"/>
      <c r="O628" s="732"/>
      <c r="P628" s="103" t="s">
        <v>878</v>
      </c>
      <c r="Q628" s="228"/>
      <c r="R628" s="228"/>
      <c r="S628" s="228"/>
      <c r="T628" s="228"/>
      <c r="U628" s="228"/>
      <c r="V628" s="228"/>
      <c r="W628" s="228"/>
      <c r="X628" s="228"/>
      <c r="Y628" s="228"/>
      <c r="Z628" s="228"/>
    </row>
    <row r="629" spans="1:26" ht="15.75" hidden="1" customHeight="1">
      <c r="A629" s="161"/>
      <c r="B629" s="70"/>
      <c r="C629" s="168"/>
      <c r="D629" s="204"/>
      <c r="E629" s="732"/>
      <c r="F629" s="66" t="s">
        <v>952</v>
      </c>
      <c r="G629" s="82" t="s">
        <v>102</v>
      </c>
      <c r="H629" s="961"/>
      <c r="I629" s="796"/>
      <c r="J629" s="732"/>
      <c r="K629" s="732"/>
      <c r="L629" s="732"/>
      <c r="M629" s="732"/>
      <c r="N629" s="732"/>
      <c r="O629" s="732"/>
      <c r="P629" s="103" t="s">
        <v>878</v>
      </c>
      <c r="Q629" s="228"/>
      <c r="R629" s="228"/>
      <c r="S629" s="228"/>
      <c r="T629" s="228"/>
      <c r="U629" s="228"/>
      <c r="V629" s="228"/>
      <c r="W629" s="228"/>
      <c r="X629" s="228"/>
      <c r="Y629" s="228"/>
      <c r="Z629" s="228"/>
    </row>
    <row r="630" spans="1:26" ht="21" hidden="1" customHeight="1">
      <c r="A630" s="161"/>
      <c r="B630" s="70"/>
      <c r="C630" s="168"/>
      <c r="D630" s="204"/>
      <c r="E630" s="732"/>
      <c r="F630" s="66" t="s">
        <v>953</v>
      </c>
      <c r="G630" s="82" t="s">
        <v>102</v>
      </c>
      <c r="H630" s="961"/>
      <c r="I630" s="796"/>
      <c r="J630" s="732"/>
      <c r="K630" s="732"/>
      <c r="L630" s="732"/>
      <c r="M630" s="732"/>
      <c r="N630" s="732"/>
      <c r="O630" s="732"/>
      <c r="P630" s="103" t="s">
        <v>954</v>
      </c>
      <c r="Q630" s="228"/>
      <c r="R630" s="228"/>
      <c r="S630" s="228"/>
      <c r="T630" s="228"/>
      <c r="U630" s="228"/>
      <c r="V630" s="228"/>
      <c r="W630" s="228"/>
      <c r="X630" s="228"/>
      <c r="Y630" s="228"/>
      <c r="Z630" s="228"/>
    </row>
    <row r="631" spans="1:26" ht="21" hidden="1" customHeight="1">
      <c r="A631" s="161"/>
      <c r="B631" s="70"/>
      <c r="C631" s="168"/>
      <c r="D631" s="204"/>
      <c r="E631" s="732"/>
      <c r="F631" s="66" t="s">
        <v>955</v>
      </c>
      <c r="G631" s="82" t="s">
        <v>102</v>
      </c>
      <c r="H631" s="961"/>
      <c r="I631" s="796"/>
      <c r="J631" s="732"/>
      <c r="K631" s="732"/>
      <c r="L631" s="732"/>
      <c r="M631" s="732"/>
      <c r="N631" s="732"/>
      <c r="O631" s="732"/>
      <c r="P631" s="103" t="s">
        <v>878</v>
      </c>
      <c r="Q631" s="228"/>
      <c r="R631" s="228"/>
      <c r="S631" s="228"/>
      <c r="T631" s="228"/>
      <c r="U631" s="228"/>
      <c r="V631" s="228"/>
      <c r="W631" s="228"/>
      <c r="X631" s="228"/>
      <c r="Y631" s="228"/>
      <c r="Z631" s="228"/>
    </row>
    <row r="632" spans="1:26" ht="21" hidden="1" customHeight="1">
      <c r="A632" s="161"/>
      <c r="B632" s="70"/>
      <c r="C632" s="168"/>
      <c r="D632" s="204"/>
      <c r="E632" s="732"/>
      <c r="F632" s="66" t="s">
        <v>4</v>
      </c>
      <c r="G632" s="82" t="s">
        <v>102</v>
      </c>
      <c r="H632" s="961"/>
      <c r="I632" s="796"/>
      <c r="J632" s="732"/>
      <c r="K632" s="732"/>
      <c r="L632" s="732"/>
      <c r="M632" s="732"/>
      <c r="N632" s="732"/>
      <c r="O632" s="732"/>
      <c r="P632" s="103" t="s">
        <v>968</v>
      </c>
      <c r="Q632" s="228"/>
      <c r="R632" s="228"/>
      <c r="S632" s="228"/>
      <c r="T632" s="228"/>
      <c r="U632" s="228"/>
      <c r="V632" s="228"/>
      <c r="W632" s="228"/>
      <c r="X632" s="228"/>
      <c r="Y632" s="228"/>
      <c r="Z632" s="228"/>
    </row>
    <row r="633" spans="1:26" ht="21" hidden="1" customHeight="1">
      <c r="A633" s="161"/>
      <c r="B633" s="70"/>
      <c r="C633" s="168"/>
      <c r="D633" s="204"/>
      <c r="E633" s="732"/>
      <c r="F633" s="66" t="s">
        <v>884</v>
      </c>
      <c r="G633" s="82" t="s">
        <v>102</v>
      </c>
      <c r="H633" s="961"/>
      <c r="I633" s="796"/>
      <c r="J633" s="732"/>
      <c r="K633" s="732"/>
      <c r="L633" s="732"/>
      <c r="M633" s="732"/>
      <c r="N633" s="732"/>
      <c r="O633" s="732"/>
      <c r="P633" s="103" t="s">
        <v>885</v>
      </c>
      <c r="Q633" s="228"/>
      <c r="R633" s="228"/>
      <c r="S633" s="228"/>
      <c r="T633" s="228"/>
      <c r="U633" s="228"/>
      <c r="V633" s="228"/>
      <c r="W633" s="228"/>
      <c r="X633" s="228"/>
      <c r="Y633" s="228"/>
      <c r="Z633" s="228"/>
    </row>
    <row r="634" spans="1:26" ht="15.75" hidden="1" customHeight="1">
      <c r="A634" s="161"/>
      <c r="B634" s="70"/>
      <c r="C634" s="168"/>
      <c r="D634" s="247"/>
      <c r="E634" s="733"/>
      <c r="F634" s="66" t="s">
        <v>928</v>
      </c>
      <c r="G634" s="82" t="s">
        <v>102</v>
      </c>
      <c r="H634" s="961"/>
      <c r="I634" s="796"/>
      <c r="J634" s="732"/>
      <c r="K634" s="732"/>
      <c r="L634" s="732"/>
      <c r="M634" s="732"/>
      <c r="N634" s="732"/>
      <c r="O634" s="732"/>
      <c r="P634" s="103" t="s">
        <v>961</v>
      </c>
      <c r="Q634" s="228"/>
      <c r="R634" s="228"/>
      <c r="S634" s="228"/>
      <c r="T634" s="228"/>
      <c r="U634" s="228"/>
      <c r="V634" s="228"/>
      <c r="W634" s="228"/>
      <c r="X634" s="228"/>
      <c r="Y634" s="228"/>
      <c r="Z634" s="228"/>
    </row>
    <row r="635" spans="1:26" ht="38.25" customHeight="1">
      <c r="A635" s="75"/>
      <c r="B635" s="70"/>
      <c r="C635" s="173"/>
      <c r="D635" s="237" t="s">
        <v>33</v>
      </c>
      <c r="E635" s="980" t="s">
        <v>251</v>
      </c>
      <c r="F635" s="785"/>
      <c r="G635" s="785"/>
      <c r="H635" s="785"/>
      <c r="I635" s="796"/>
      <c r="J635" s="220"/>
      <c r="K635" s="222"/>
      <c r="L635" s="222"/>
      <c r="M635" s="222"/>
      <c r="N635" s="101">
        <f>N636+N653</f>
        <v>0</v>
      </c>
      <c r="O635" s="101"/>
      <c r="P635" s="103"/>
      <c r="Q635" s="228"/>
      <c r="R635" s="228"/>
      <c r="S635" s="228"/>
      <c r="T635" s="228"/>
      <c r="U635" s="228"/>
      <c r="V635" s="228"/>
      <c r="W635" s="228"/>
      <c r="X635" s="228"/>
      <c r="Y635" s="228"/>
      <c r="Z635" s="228"/>
    </row>
    <row r="636" spans="1:26" ht="30" customHeight="1">
      <c r="A636" s="236"/>
      <c r="B636" s="201"/>
      <c r="C636" s="231"/>
      <c r="D636" s="232"/>
      <c r="E636" s="227" t="s">
        <v>225</v>
      </c>
      <c r="F636" s="238" t="s">
        <v>231</v>
      </c>
      <c r="G636" s="239"/>
      <c r="H636" s="239"/>
      <c r="I636" s="245"/>
      <c r="J636" s="238"/>
      <c r="K636" s="226"/>
      <c r="L636" s="226"/>
      <c r="M636" s="226"/>
      <c r="N636" s="203">
        <f>SUM(N637:N652)</f>
        <v>0</v>
      </c>
      <c r="O636" s="203"/>
      <c r="P636" s="190" t="s">
        <v>969</v>
      </c>
      <c r="Q636" s="229"/>
      <c r="R636" s="229"/>
      <c r="S636" s="229"/>
      <c r="T636" s="229"/>
      <c r="U636" s="229"/>
      <c r="V636" s="229"/>
      <c r="W636" s="229"/>
      <c r="X636" s="229"/>
      <c r="Y636" s="229"/>
      <c r="Z636" s="229"/>
    </row>
    <row r="637" spans="1:26" ht="21" hidden="1" customHeight="1">
      <c r="A637" s="161"/>
      <c r="B637" s="70"/>
      <c r="C637" s="168"/>
      <c r="D637" s="204"/>
      <c r="E637" s="969" t="s">
        <v>223</v>
      </c>
      <c r="F637" s="66" t="s">
        <v>900</v>
      </c>
      <c r="G637" s="82" t="s">
        <v>102</v>
      </c>
      <c r="H637" s="961"/>
      <c r="I637" s="796"/>
      <c r="J637" s="820"/>
      <c r="K637" s="820" t="s">
        <v>970</v>
      </c>
      <c r="L637" s="820">
        <v>1</v>
      </c>
      <c r="M637" s="957"/>
      <c r="N637" s="820">
        <f>L637*M637</f>
        <v>0</v>
      </c>
      <c r="O637" s="820"/>
      <c r="P637" s="103" t="s">
        <v>878</v>
      </c>
      <c r="Q637" s="228"/>
      <c r="R637" s="228"/>
      <c r="S637" s="228"/>
      <c r="T637" s="228"/>
      <c r="U637" s="228"/>
      <c r="V637" s="228"/>
      <c r="W637" s="228"/>
      <c r="X637" s="228"/>
      <c r="Y637" s="228"/>
      <c r="Z637" s="228"/>
    </row>
    <row r="638" spans="1:26" ht="21" hidden="1" customHeight="1">
      <c r="A638" s="161"/>
      <c r="B638" s="70"/>
      <c r="C638" s="168"/>
      <c r="D638" s="204"/>
      <c r="E638" s="732"/>
      <c r="F638" s="66" t="s">
        <v>891</v>
      </c>
      <c r="G638" s="82" t="s">
        <v>102</v>
      </c>
      <c r="H638" s="961"/>
      <c r="I638" s="796"/>
      <c r="J638" s="732"/>
      <c r="K638" s="732"/>
      <c r="L638" s="732"/>
      <c r="M638" s="732"/>
      <c r="N638" s="732"/>
      <c r="O638" s="732"/>
      <c r="P638" s="103" t="s">
        <v>878</v>
      </c>
      <c r="Q638" s="228"/>
      <c r="R638" s="228"/>
      <c r="S638" s="228"/>
      <c r="T638" s="228"/>
      <c r="U638" s="228"/>
      <c r="V638" s="228"/>
      <c r="W638" s="228"/>
      <c r="X638" s="228"/>
      <c r="Y638" s="228"/>
      <c r="Z638" s="228"/>
    </row>
    <row r="639" spans="1:26" ht="15.75" hidden="1" customHeight="1">
      <c r="A639" s="161"/>
      <c r="B639" s="70"/>
      <c r="C639" s="168"/>
      <c r="D639" s="204"/>
      <c r="E639" s="732"/>
      <c r="F639" s="66" t="s">
        <v>950</v>
      </c>
      <c r="G639" s="82" t="s">
        <v>102</v>
      </c>
      <c r="H639" s="961"/>
      <c r="I639" s="796"/>
      <c r="J639" s="732"/>
      <c r="K639" s="732"/>
      <c r="L639" s="732"/>
      <c r="M639" s="732"/>
      <c r="N639" s="732"/>
      <c r="O639" s="732"/>
      <c r="P639" s="103" t="s">
        <v>878</v>
      </c>
      <c r="Q639" s="228"/>
      <c r="R639" s="228"/>
      <c r="S639" s="228"/>
      <c r="T639" s="228"/>
      <c r="U639" s="228"/>
      <c r="V639" s="228"/>
      <c r="W639" s="228"/>
      <c r="X639" s="228"/>
      <c r="Y639" s="228"/>
      <c r="Z639" s="228"/>
    </row>
    <row r="640" spans="1:26" ht="15.75" hidden="1" customHeight="1">
      <c r="A640" s="161"/>
      <c r="B640" s="70"/>
      <c r="C640" s="168"/>
      <c r="D640" s="204"/>
      <c r="E640" s="732"/>
      <c r="F640" s="66" t="s">
        <v>951</v>
      </c>
      <c r="G640" s="82" t="s">
        <v>102</v>
      </c>
      <c r="H640" s="961"/>
      <c r="I640" s="796"/>
      <c r="J640" s="732"/>
      <c r="K640" s="732"/>
      <c r="L640" s="732"/>
      <c r="M640" s="732"/>
      <c r="N640" s="732"/>
      <c r="O640" s="732"/>
      <c r="P640" s="103" t="s">
        <v>878</v>
      </c>
      <c r="Q640" s="228"/>
      <c r="R640" s="228"/>
      <c r="S640" s="228"/>
      <c r="T640" s="228"/>
      <c r="U640" s="228"/>
      <c r="V640" s="228"/>
      <c r="W640" s="228"/>
      <c r="X640" s="228"/>
      <c r="Y640" s="228"/>
      <c r="Z640" s="228"/>
    </row>
    <row r="641" spans="1:26" ht="15.75" hidden="1" customHeight="1">
      <c r="A641" s="161"/>
      <c r="B641" s="70"/>
      <c r="C641" s="168"/>
      <c r="D641" s="204"/>
      <c r="E641" s="732"/>
      <c r="F641" s="66" t="s">
        <v>952</v>
      </c>
      <c r="G641" s="82" t="s">
        <v>102</v>
      </c>
      <c r="H641" s="961"/>
      <c r="I641" s="796"/>
      <c r="J641" s="732"/>
      <c r="K641" s="732"/>
      <c r="L641" s="732"/>
      <c r="M641" s="732"/>
      <c r="N641" s="732"/>
      <c r="O641" s="732"/>
      <c r="P641" s="103" t="s">
        <v>878</v>
      </c>
      <c r="Q641" s="228"/>
      <c r="R641" s="228"/>
      <c r="S641" s="228"/>
      <c r="T641" s="228"/>
      <c r="U641" s="228"/>
      <c r="V641" s="228"/>
      <c r="W641" s="228"/>
      <c r="X641" s="228"/>
      <c r="Y641" s="228"/>
      <c r="Z641" s="228"/>
    </row>
    <row r="642" spans="1:26" ht="15.75" hidden="1" customHeight="1">
      <c r="A642" s="161"/>
      <c r="B642" s="70"/>
      <c r="C642" s="168"/>
      <c r="D642" s="204"/>
      <c r="E642" s="732"/>
      <c r="F642" s="66" t="s">
        <v>971</v>
      </c>
      <c r="G642" s="82" t="s">
        <v>102</v>
      </c>
      <c r="H642" s="961"/>
      <c r="I642" s="796"/>
      <c r="J642" s="732"/>
      <c r="K642" s="732"/>
      <c r="L642" s="732"/>
      <c r="M642" s="732"/>
      <c r="N642" s="732"/>
      <c r="O642" s="732"/>
      <c r="P642" s="103" t="s">
        <v>972</v>
      </c>
      <c r="Q642" s="228"/>
      <c r="R642" s="228"/>
      <c r="S642" s="228"/>
      <c r="T642" s="228"/>
      <c r="U642" s="228"/>
      <c r="V642" s="228"/>
      <c r="W642" s="228"/>
      <c r="X642" s="228"/>
      <c r="Y642" s="228"/>
      <c r="Z642" s="228"/>
    </row>
    <row r="643" spans="1:26" ht="21" hidden="1" customHeight="1">
      <c r="A643" s="161"/>
      <c r="B643" s="70"/>
      <c r="C643" s="168"/>
      <c r="D643" s="204"/>
      <c r="E643" s="732"/>
      <c r="F643" s="66" t="s">
        <v>4</v>
      </c>
      <c r="G643" s="82" t="s">
        <v>102</v>
      </c>
      <c r="H643" s="961"/>
      <c r="I643" s="796"/>
      <c r="J643" s="732"/>
      <c r="K643" s="732"/>
      <c r="L643" s="732"/>
      <c r="M643" s="732"/>
      <c r="N643" s="732"/>
      <c r="O643" s="732"/>
      <c r="P643" s="103" t="s">
        <v>973</v>
      </c>
      <c r="Q643" s="228"/>
      <c r="R643" s="228"/>
      <c r="S643" s="228"/>
      <c r="T643" s="228"/>
      <c r="U643" s="228"/>
      <c r="V643" s="228"/>
      <c r="W643" s="228"/>
      <c r="X643" s="228"/>
      <c r="Y643" s="228"/>
      <c r="Z643" s="228"/>
    </row>
    <row r="644" spans="1:26" ht="21" hidden="1" customHeight="1">
      <c r="A644" s="161"/>
      <c r="B644" s="70"/>
      <c r="C644" s="168"/>
      <c r="D644" s="204"/>
      <c r="E644" s="732"/>
      <c r="F644" s="66" t="s">
        <v>884</v>
      </c>
      <c r="G644" s="82" t="s">
        <v>102</v>
      </c>
      <c r="H644" s="961"/>
      <c r="I644" s="796"/>
      <c r="J644" s="732"/>
      <c r="K644" s="732"/>
      <c r="L644" s="732"/>
      <c r="M644" s="732"/>
      <c r="N644" s="732"/>
      <c r="O644" s="732"/>
      <c r="P644" s="103" t="s">
        <v>885</v>
      </c>
      <c r="Q644" s="228"/>
      <c r="R644" s="228"/>
      <c r="S644" s="228"/>
      <c r="T644" s="228"/>
      <c r="U644" s="228"/>
      <c r="V644" s="228"/>
      <c r="W644" s="228"/>
      <c r="X644" s="228"/>
      <c r="Y644" s="228"/>
      <c r="Z644" s="228"/>
    </row>
    <row r="645" spans="1:26" ht="21" hidden="1" customHeight="1">
      <c r="A645" s="161"/>
      <c r="B645" s="70"/>
      <c r="C645" s="168"/>
      <c r="D645" s="204"/>
      <c r="E645" s="969" t="s">
        <v>229</v>
      </c>
      <c r="F645" s="66" t="s">
        <v>900</v>
      </c>
      <c r="G645" s="82" t="s">
        <v>102</v>
      </c>
      <c r="H645" s="961"/>
      <c r="I645" s="796"/>
      <c r="J645" s="820"/>
      <c r="K645" s="820" t="s">
        <v>970</v>
      </c>
      <c r="L645" s="820">
        <v>1</v>
      </c>
      <c r="M645" s="957"/>
      <c r="N645" s="820">
        <f>L645*M645</f>
        <v>0</v>
      </c>
      <c r="O645" s="820"/>
      <c r="P645" s="103" t="s">
        <v>878</v>
      </c>
      <c r="Q645" s="228"/>
      <c r="R645" s="228"/>
      <c r="S645" s="228"/>
      <c r="T645" s="228"/>
      <c r="U645" s="228"/>
      <c r="V645" s="228"/>
      <c r="W645" s="228"/>
      <c r="X645" s="228"/>
      <c r="Y645" s="228"/>
      <c r="Z645" s="228"/>
    </row>
    <row r="646" spans="1:26" ht="21" hidden="1" customHeight="1">
      <c r="A646" s="161"/>
      <c r="B646" s="70"/>
      <c r="C646" s="168"/>
      <c r="D646" s="204"/>
      <c r="E646" s="732"/>
      <c r="F646" s="66" t="s">
        <v>891</v>
      </c>
      <c r="G646" s="82" t="s">
        <v>102</v>
      </c>
      <c r="H646" s="961"/>
      <c r="I646" s="796"/>
      <c r="J646" s="732"/>
      <c r="K646" s="732"/>
      <c r="L646" s="732"/>
      <c r="M646" s="732"/>
      <c r="N646" s="732"/>
      <c r="O646" s="732"/>
      <c r="P646" s="103" t="s">
        <v>878</v>
      </c>
      <c r="Q646" s="228"/>
      <c r="R646" s="228"/>
      <c r="S646" s="228"/>
      <c r="T646" s="228"/>
      <c r="U646" s="228"/>
      <c r="V646" s="228"/>
      <c r="W646" s="228"/>
      <c r="X646" s="228"/>
      <c r="Y646" s="228"/>
      <c r="Z646" s="228"/>
    </row>
    <row r="647" spans="1:26" ht="15.75" hidden="1" customHeight="1">
      <c r="A647" s="161"/>
      <c r="B647" s="70"/>
      <c r="C647" s="168"/>
      <c r="D647" s="204"/>
      <c r="E647" s="732"/>
      <c r="F647" s="66" t="s">
        <v>950</v>
      </c>
      <c r="G647" s="82" t="s">
        <v>102</v>
      </c>
      <c r="H647" s="961"/>
      <c r="I647" s="796"/>
      <c r="J647" s="732"/>
      <c r="K647" s="732"/>
      <c r="L647" s="732"/>
      <c r="M647" s="732"/>
      <c r="N647" s="732"/>
      <c r="O647" s="732"/>
      <c r="P647" s="103" t="s">
        <v>878</v>
      </c>
      <c r="Q647" s="228"/>
      <c r="R647" s="228"/>
      <c r="S647" s="228"/>
      <c r="T647" s="228"/>
      <c r="U647" s="228"/>
      <c r="V647" s="228"/>
      <c r="W647" s="228"/>
      <c r="X647" s="228"/>
      <c r="Y647" s="228"/>
      <c r="Z647" s="228"/>
    </row>
    <row r="648" spans="1:26" ht="15.75" hidden="1" customHeight="1">
      <c r="A648" s="161"/>
      <c r="B648" s="70"/>
      <c r="C648" s="168"/>
      <c r="D648" s="204"/>
      <c r="E648" s="732"/>
      <c r="F648" s="66" t="s">
        <v>951</v>
      </c>
      <c r="G648" s="82" t="s">
        <v>102</v>
      </c>
      <c r="H648" s="961"/>
      <c r="I648" s="796"/>
      <c r="J648" s="732"/>
      <c r="K648" s="732"/>
      <c r="L648" s="732"/>
      <c r="M648" s="732"/>
      <c r="N648" s="732"/>
      <c r="O648" s="732"/>
      <c r="P648" s="103" t="s">
        <v>878</v>
      </c>
      <c r="Q648" s="228"/>
      <c r="R648" s="228"/>
      <c r="S648" s="228"/>
      <c r="T648" s="228"/>
      <c r="U648" s="228"/>
      <c r="V648" s="228"/>
      <c r="W648" s="228"/>
      <c r="X648" s="228"/>
      <c r="Y648" s="228"/>
      <c r="Z648" s="228"/>
    </row>
    <row r="649" spans="1:26" ht="15.75" hidden="1" customHeight="1">
      <c r="A649" s="161"/>
      <c r="B649" s="70"/>
      <c r="C649" s="168"/>
      <c r="D649" s="204"/>
      <c r="E649" s="732"/>
      <c r="F649" s="66" t="s">
        <v>952</v>
      </c>
      <c r="G649" s="82" t="s">
        <v>102</v>
      </c>
      <c r="H649" s="961"/>
      <c r="I649" s="796"/>
      <c r="J649" s="732"/>
      <c r="K649" s="732"/>
      <c r="L649" s="732"/>
      <c r="M649" s="732"/>
      <c r="N649" s="732"/>
      <c r="O649" s="732"/>
      <c r="P649" s="103" t="s">
        <v>878</v>
      </c>
      <c r="Q649" s="228"/>
      <c r="R649" s="228"/>
      <c r="S649" s="228"/>
      <c r="T649" s="228"/>
      <c r="U649" s="228"/>
      <c r="V649" s="228"/>
      <c r="W649" s="228"/>
      <c r="X649" s="228"/>
      <c r="Y649" s="228"/>
      <c r="Z649" s="228"/>
    </row>
    <row r="650" spans="1:26" ht="15.75" hidden="1" customHeight="1">
      <c r="A650" s="161"/>
      <c r="B650" s="70"/>
      <c r="C650" s="168"/>
      <c r="D650" s="204"/>
      <c r="E650" s="732"/>
      <c r="F650" s="66" t="s">
        <v>971</v>
      </c>
      <c r="G650" s="82" t="s">
        <v>102</v>
      </c>
      <c r="H650" s="961"/>
      <c r="I650" s="796"/>
      <c r="J650" s="732"/>
      <c r="K650" s="732"/>
      <c r="L650" s="732"/>
      <c r="M650" s="732"/>
      <c r="N650" s="732"/>
      <c r="O650" s="732"/>
      <c r="P650" s="103" t="s">
        <v>972</v>
      </c>
      <c r="Q650" s="228"/>
      <c r="R650" s="228"/>
      <c r="S650" s="228"/>
      <c r="T650" s="228"/>
      <c r="U650" s="228"/>
      <c r="V650" s="228"/>
      <c r="W650" s="228"/>
      <c r="X650" s="228"/>
      <c r="Y650" s="228"/>
      <c r="Z650" s="228"/>
    </row>
    <row r="651" spans="1:26" ht="21" hidden="1" customHeight="1">
      <c r="A651" s="161"/>
      <c r="B651" s="70"/>
      <c r="C651" s="168"/>
      <c r="D651" s="204"/>
      <c r="E651" s="732"/>
      <c r="F651" s="66" t="s">
        <v>4</v>
      </c>
      <c r="G651" s="82" t="s">
        <v>102</v>
      </c>
      <c r="H651" s="961"/>
      <c r="I651" s="796"/>
      <c r="J651" s="732"/>
      <c r="K651" s="732"/>
      <c r="L651" s="732"/>
      <c r="M651" s="732"/>
      <c r="N651" s="732"/>
      <c r="O651" s="732"/>
      <c r="P651" s="103" t="s">
        <v>973</v>
      </c>
      <c r="Q651" s="228"/>
      <c r="R651" s="228"/>
      <c r="S651" s="228"/>
      <c r="T651" s="228"/>
      <c r="U651" s="228"/>
      <c r="V651" s="228"/>
      <c r="W651" s="228"/>
      <c r="X651" s="228"/>
      <c r="Y651" s="228"/>
      <c r="Z651" s="228"/>
    </row>
    <row r="652" spans="1:26" ht="21" hidden="1" customHeight="1">
      <c r="A652" s="161"/>
      <c r="B652" s="70"/>
      <c r="C652" s="168"/>
      <c r="D652" s="204"/>
      <c r="E652" s="732"/>
      <c r="F652" s="66" t="s">
        <v>884</v>
      </c>
      <c r="G652" s="82" t="s">
        <v>102</v>
      </c>
      <c r="H652" s="961"/>
      <c r="I652" s="796"/>
      <c r="J652" s="732"/>
      <c r="K652" s="732"/>
      <c r="L652" s="732"/>
      <c r="M652" s="732"/>
      <c r="N652" s="732"/>
      <c r="O652" s="732"/>
      <c r="P652" s="103" t="s">
        <v>885</v>
      </c>
      <c r="Q652" s="228"/>
      <c r="R652" s="228"/>
      <c r="S652" s="228"/>
      <c r="T652" s="228"/>
      <c r="U652" s="228"/>
      <c r="V652" s="228"/>
      <c r="W652" s="228"/>
      <c r="X652" s="228"/>
      <c r="Y652" s="228"/>
      <c r="Z652" s="228"/>
    </row>
    <row r="653" spans="1:26" ht="30" customHeight="1">
      <c r="A653" s="236"/>
      <c r="B653" s="201"/>
      <c r="C653" s="231"/>
      <c r="D653" s="232"/>
      <c r="E653" s="246" t="s">
        <v>227</v>
      </c>
      <c r="F653" s="238" t="s">
        <v>232</v>
      </c>
      <c r="G653" s="239"/>
      <c r="H653" s="239"/>
      <c r="I653" s="245"/>
      <c r="J653" s="249"/>
      <c r="K653" s="227"/>
      <c r="L653" s="225"/>
      <c r="M653" s="250"/>
      <c r="N653" s="203">
        <f>SUM(N654:N669)</f>
        <v>0</v>
      </c>
      <c r="O653" s="203"/>
      <c r="P653" s="190" t="s">
        <v>974</v>
      </c>
      <c r="Q653" s="229"/>
      <c r="R653" s="229"/>
      <c r="S653" s="229"/>
      <c r="T653" s="229"/>
      <c r="U653" s="229"/>
      <c r="V653" s="229"/>
      <c r="W653" s="229"/>
      <c r="X653" s="229"/>
      <c r="Y653" s="229"/>
      <c r="Z653" s="229"/>
    </row>
    <row r="654" spans="1:26" ht="21" hidden="1" customHeight="1">
      <c r="A654" s="161"/>
      <c r="B654" s="70"/>
      <c r="C654" s="168"/>
      <c r="D654" s="204"/>
      <c r="E654" s="969" t="s">
        <v>223</v>
      </c>
      <c r="F654" s="66" t="s">
        <v>900</v>
      </c>
      <c r="G654" s="82" t="s">
        <v>102</v>
      </c>
      <c r="H654" s="961"/>
      <c r="I654" s="796"/>
      <c r="J654" s="820"/>
      <c r="K654" s="820" t="s">
        <v>970</v>
      </c>
      <c r="L654" s="820">
        <v>1</v>
      </c>
      <c r="M654" s="957"/>
      <c r="N654" s="820">
        <f>L654*M654</f>
        <v>0</v>
      </c>
      <c r="O654" s="820"/>
      <c r="P654" s="103" t="s">
        <v>878</v>
      </c>
      <c r="Q654" s="228"/>
      <c r="R654" s="228"/>
      <c r="S654" s="228"/>
      <c r="T654" s="228"/>
      <c r="U654" s="228"/>
      <c r="V654" s="228"/>
      <c r="W654" s="228"/>
      <c r="X654" s="228"/>
      <c r="Y654" s="228"/>
      <c r="Z654" s="228"/>
    </row>
    <row r="655" spans="1:26" ht="21" hidden="1" customHeight="1">
      <c r="A655" s="161"/>
      <c r="B655" s="70"/>
      <c r="C655" s="168"/>
      <c r="D655" s="204"/>
      <c r="E655" s="732"/>
      <c r="F655" s="66" t="s">
        <v>891</v>
      </c>
      <c r="G655" s="82" t="s">
        <v>102</v>
      </c>
      <c r="H655" s="961"/>
      <c r="I655" s="796"/>
      <c r="J655" s="732"/>
      <c r="K655" s="732"/>
      <c r="L655" s="732"/>
      <c r="M655" s="732"/>
      <c r="N655" s="732"/>
      <c r="O655" s="732"/>
      <c r="P655" s="103" t="s">
        <v>878</v>
      </c>
      <c r="Q655" s="228"/>
      <c r="R655" s="228"/>
      <c r="S655" s="228"/>
      <c r="T655" s="228"/>
      <c r="U655" s="228"/>
      <c r="V655" s="228"/>
      <c r="W655" s="228"/>
      <c r="X655" s="228"/>
      <c r="Y655" s="228"/>
      <c r="Z655" s="228"/>
    </row>
    <row r="656" spans="1:26" ht="15.75" hidden="1" customHeight="1">
      <c r="A656" s="161"/>
      <c r="B656" s="70"/>
      <c r="C656" s="168"/>
      <c r="D656" s="204"/>
      <c r="E656" s="732"/>
      <c r="F656" s="66" t="s">
        <v>950</v>
      </c>
      <c r="G656" s="82" t="s">
        <v>102</v>
      </c>
      <c r="H656" s="961"/>
      <c r="I656" s="796"/>
      <c r="J656" s="732"/>
      <c r="K656" s="732"/>
      <c r="L656" s="732"/>
      <c r="M656" s="732"/>
      <c r="N656" s="732"/>
      <c r="O656" s="732"/>
      <c r="P656" s="103" t="s">
        <v>878</v>
      </c>
      <c r="Q656" s="228"/>
      <c r="R656" s="228"/>
      <c r="S656" s="228"/>
      <c r="T656" s="228"/>
      <c r="U656" s="228"/>
      <c r="V656" s="228"/>
      <c r="W656" s="228"/>
      <c r="X656" s="228"/>
      <c r="Y656" s="228"/>
      <c r="Z656" s="228"/>
    </row>
    <row r="657" spans="1:26" ht="15.75" hidden="1" customHeight="1">
      <c r="A657" s="161"/>
      <c r="B657" s="70"/>
      <c r="C657" s="168"/>
      <c r="D657" s="204"/>
      <c r="E657" s="732"/>
      <c r="F657" s="66" t="s">
        <v>951</v>
      </c>
      <c r="G657" s="82" t="s">
        <v>102</v>
      </c>
      <c r="H657" s="961"/>
      <c r="I657" s="796"/>
      <c r="J657" s="732"/>
      <c r="K657" s="732"/>
      <c r="L657" s="732"/>
      <c r="M657" s="732"/>
      <c r="N657" s="732"/>
      <c r="O657" s="732"/>
      <c r="P657" s="103" t="s">
        <v>878</v>
      </c>
      <c r="Q657" s="228"/>
      <c r="R657" s="228"/>
      <c r="S657" s="228"/>
      <c r="T657" s="228"/>
      <c r="U657" s="228"/>
      <c r="V657" s="228"/>
      <c r="W657" s="228"/>
      <c r="X657" s="228"/>
      <c r="Y657" s="228"/>
      <c r="Z657" s="228"/>
    </row>
    <row r="658" spans="1:26" ht="15.75" hidden="1" customHeight="1">
      <c r="A658" s="161"/>
      <c r="B658" s="70"/>
      <c r="C658" s="168"/>
      <c r="D658" s="204"/>
      <c r="E658" s="732"/>
      <c r="F658" s="66" t="s">
        <v>952</v>
      </c>
      <c r="G658" s="82" t="s">
        <v>102</v>
      </c>
      <c r="H658" s="961"/>
      <c r="I658" s="796"/>
      <c r="J658" s="732"/>
      <c r="K658" s="732"/>
      <c r="L658" s="732"/>
      <c r="M658" s="732"/>
      <c r="N658" s="732"/>
      <c r="O658" s="732"/>
      <c r="P658" s="103" t="s">
        <v>878</v>
      </c>
      <c r="Q658" s="228"/>
      <c r="R658" s="228"/>
      <c r="S658" s="228"/>
      <c r="T658" s="228"/>
      <c r="U658" s="228"/>
      <c r="V658" s="228"/>
      <c r="W658" s="228"/>
      <c r="X658" s="228"/>
      <c r="Y658" s="228"/>
      <c r="Z658" s="228"/>
    </row>
    <row r="659" spans="1:26" ht="15.75" hidden="1" customHeight="1">
      <c r="A659" s="161"/>
      <c r="B659" s="70"/>
      <c r="C659" s="168"/>
      <c r="D659" s="204"/>
      <c r="E659" s="732"/>
      <c r="F659" s="66" t="s">
        <v>971</v>
      </c>
      <c r="G659" s="82" t="s">
        <v>102</v>
      </c>
      <c r="H659" s="961"/>
      <c r="I659" s="796"/>
      <c r="J659" s="732"/>
      <c r="K659" s="732"/>
      <c r="L659" s="732"/>
      <c r="M659" s="732"/>
      <c r="N659" s="732"/>
      <c r="O659" s="732"/>
      <c r="P659" s="103" t="s">
        <v>972</v>
      </c>
      <c r="Q659" s="228"/>
      <c r="R659" s="228"/>
      <c r="S659" s="228"/>
      <c r="T659" s="228"/>
      <c r="U659" s="228"/>
      <c r="V659" s="228"/>
      <c r="W659" s="228"/>
      <c r="X659" s="228"/>
      <c r="Y659" s="228"/>
      <c r="Z659" s="228"/>
    </row>
    <row r="660" spans="1:26" ht="21" hidden="1" customHeight="1">
      <c r="A660" s="161"/>
      <c r="B660" s="70"/>
      <c r="C660" s="168"/>
      <c r="D660" s="204"/>
      <c r="E660" s="732"/>
      <c r="F660" s="66" t="s">
        <v>4</v>
      </c>
      <c r="G660" s="82" t="s">
        <v>102</v>
      </c>
      <c r="H660" s="961"/>
      <c r="I660" s="796"/>
      <c r="J660" s="732"/>
      <c r="K660" s="732"/>
      <c r="L660" s="732"/>
      <c r="M660" s="732"/>
      <c r="N660" s="732"/>
      <c r="O660" s="732"/>
      <c r="P660" s="103" t="s">
        <v>973</v>
      </c>
      <c r="Q660" s="228"/>
      <c r="R660" s="228"/>
      <c r="S660" s="228"/>
      <c r="T660" s="228"/>
      <c r="U660" s="228"/>
      <c r="V660" s="228"/>
      <c r="W660" s="228"/>
      <c r="X660" s="228"/>
      <c r="Y660" s="228"/>
      <c r="Z660" s="228"/>
    </row>
    <row r="661" spans="1:26" ht="21" hidden="1" customHeight="1">
      <c r="A661" s="161"/>
      <c r="B661" s="70"/>
      <c r="C661" s="168"/>
      <c r="D661" s="204"/>
      <c r="E661" s="732"/>
      <c r="F661" s="66" t="s">
        <v>884</v>
      </c>
      <c r="G661" s="82" t="s">
        <v>102</v>
      </c>
      <c r="H661" s="961"/>
      <c r="I661" s="796"/>
      <c r="J661" s="732"/>
      <c r="K661" s="732"/>
      <c r="L661" s="732"/>
      <c r="M661" s="732"/>
      <c r="N661" s="732"/>
      <c r="O661" s="732"/>
      <c r="P661" s="103" t="s">
        <v>885</v>
      </c>
      <c r="Q661" s="228"/>
      <c r="R661" s="228"/>
      <c r="S661" s="228"/>
      <c r="T661" s="228"/>
      <c r="U661" s="228"/>
      <c r="V661" s="228"/>
      <c r="W661" s="228"/>
      <c r="X661" s="228"/>
      <c r="Y661" s="228"/>
      <c r="Z661" s="228"/>
    </row>
    <row r="662" spans="1:26" ht="21" hidden="1" customHeight="1">
      <c r="A662" s="161"/>
      <c r="B662" s="70"/>
      <c r="C662" s="168"/>
      <c r="D662" s="204"/>
      <c r="E662" s="969" t="s">
        <v>229</v>
      </c>
      <c r="F662" s="66" t="s">
        <v>900</v>
      </c>
      <c r="G662" s="82" t="s">
        <v>102</v>
      </c>
      <c r="H662" s="961"/>
      <c r="I662" s="796"/>
      <c r="J662" s="820"/>
      <c r="K662" s="820" t="s">
        <v>970</v>
      </c>
      <c r="L662" s="820">
        <v>1</v>
      </c>
      <c r="M662" s="957"/>
      <c r="N662" s="820">
        <f>L662*M662</f>
        <v>0</v>
      </c>
      <c r="O662" s="820"/>
      <c r="P662" s="103" t="s">
        <v>878</v>
      </c>
      <c r="Q662" s="228"/>
      <c r="R662" s="228"/>
      <c r="S662" s="228"/>
      <c r="T662" s="228"/>
      <c r="U662" s="228"/>
      <c r="V662" s="228"/>
      <c r="W662" s="228"/>
      <c r="X662" s="228"/>
      <c r="Y662" s="228"/>
      <c r="Z662" s="228"/>
    </row>
    <row r="663" spans="1:26" ht="21" hidden="1" customHeight="1">
      <c r="A663" s="161"/>
      <c r="B663" s="70"/>
      <c r="C663" s="168"/>
      <c r="D663" s="204"/>
      <c r="E663" s="732"/>
      <c r="F663" s="66" t="s">
        <v>891</v>
      </c>
      <c r="G663" s="82" t="s">
        <v>102</v>
      </c>
      <c r="H663" s="961"/>
      <c r="I663" s="796"/>
      <c r="J663" s="732"/>
      <c r="K663" s="732"/>
      <c r="L663" s="732"/>
      <c r="M663" s="732"/>
      <c r="N663" s="732"/>
      <c r="O663" s="732"/>
      <c r="P663" s="103" t="s">
        <v>878</v>
      </c>
      <c r="Q663" s="228"/>
      <c r="R663" s="228"/>
      <c r="S663" s="228"/>
      <c r="T663" s="228"/>
      <c r="U663" s="228"/>
      <c r="V663" s="228"/>
      <c r="W663" s="228"/>
      <c r="X663" s="228"/>
      <c r="Y663" s="228"/>
      <c r="Z663" s="228"/>
    </row>
    <row r="664" spans="1:26" ht="15.75" hidden="1" customHeight="1">
      <c r="A664" s="161"/>
      <c r="B664" s="70"/>
      <c r="C664" s="168"/>
      <c r="D664" s="204"/>
      <c r="E664" s="732"/>
      <c r="F664" s="66" t="s">
        <v>950</v>
      </c>
      <c r="G664" s="82" t="s">
        <v>102</v>
      </c>
      <c r="H664" s="961"/>
      <c r="I664" s="796"/>
      <c r="J664" s="732"/>
      <c r="K664" s="732"/>
      <c r="L664" s="732"/>
      <c r="M664" s="732"/>
      <c r="N664" s="732"/>
      <c r="O664" s="732"/>
      <c r="P664" s="103" t="s">
        <v>878</v>
      </c>
      <c r="Q664" s="228"/>
      <c r="R664" s="228"/>
      <c r="S664" s="228"/>
      <c r="T664" s="228"/>
      <c r="U664" s="228"/>
      <c r="V664" s="228"/>
      <c r="W664" s="228"/>
      <c r="X664" s="228"/>
      <c r="Y664" s="228"/>
      <c r="Z664" s="228"/>
    </row>
    <row r="665" spans="1:26" ht="15.75" hidden="1" customHeight="1">
      <c r="A665" s="161"/>
      <c r="B665" s="70"/>
      <c r="C665" s="168"/>
      <c r="D665" s="204"/>
      <c r="E665" s="732"/>
      <c r="F665" s="66" t="s">
        <v>951</v>
      </c>
      <c r="G665" s="82" t="s">
        <v>102</v>
      </c>
      <c r="H665" s="961"/>
      <c r="I665" s="796"/>
      <c r="J665" s="732"/>
      <c r="K665" s="732"/>
      <c r="L665" s="732"/>
      <c r="M665" s="732"/>
      <c r="N665" s="732"/>
      <c r="O665" s="732"/>
      <c r="P665" s="103" t="s">
        <v>878</v>
      </c>
      <c r="Q665" s="228"/>
      <c r="R665" s="228"/>
      <c r="S665" s="228"/>
      <c r="T665" s="228"/>
      <c r="U665" s="228"/>
      <c r="V665" s="228"/>
      <c r="W665" s="228"/>
      <c r="X665" s="228"/>
      <c r="Y665" s="228"/>
      <c r="Z665" s="228"/>
    </row>
    <row r="666" spans="1:26" ht="15.75" hidden="1" customHeight="1">
      <c r="A666" s="161"/>
      <c r="B666" s="70"/>
      <c r="C666" s="168"/>
      <c r="D666" s="204"/>
      <c r="E666" s="732"/>
      <c r="F666" s="66" t="s">
        <v>952</v>
      </c>
      <c r="G666" s="82" t="s">
        <v>102</v>
      </c>
      <c r="H666" s="961"/>
      <c r="I666" s="796"/>
      <c r="J666" s="732"/>
      <c r="K666" s="732"/>
      <c r="L666" s="732"/>
      <c r="M666" s="732"/>
      <c r="N666" s="732"/>
      <c r="O666" s="732"/>
      <c r="P666" s="103" t="s">
        <v>878</v>
      </c>
      <c r="Q666" s="228"/>
      <c r="R666" s="228"/>
      <c r="S666" s="228"/>
      <c r="T666" s="228"/>
      <c r="U666" s="228"/>
      <c r="V666" s="228"/>
      <c r="W666" s="228"/>
      <c r="X666" s="228"/>
      <c r="Y666" s="228"/>
      <c r="Z666" s="228"/>
    </row>
    <row r="667" spans="1:26" ht="15.75" hidden="1" customHeight="1">
      <c r="A667" s="161"/>
      <c r="B667" s="70"/>
      <c r="C667" s="168"/>
      <c r="D667" s="204"/>
      <c r="E667" s="732"/>
      <c r="F667" s="66" t="s">
        <v>971</v>
      </c>
      <c r="G667" s="82" t="s">
        <v>102</v>
      </c>
      <c r="H667" s="961"/>
      <c r="I667" s="796"/>
      <c r="J667" s="732"/>
      <c r="K667" s="732"/>
      <c r="L667" s="732"/>
      <c r="M667" s="732"/>
      <c r="N667" s="732"/>
      <c r="O667" s="732"/>
      <c r="P667" s="103" t="s">
        <v>972</v>
      </c>
      <c r="Q667" s="228"/>
      <c r="R667" s="228"/>
      <c r="S667" s="228"/>
      <c r="T667" s="228"/>
      <c r="U667" s="228"/>
      <c r="V667" s="228"/>
      <c r="W667" s="228"/>
      <c r="X667" s="228"/>
      <c r="Y667" s="228"/>
      <c r="Z667" s="228"/>
    </row>
    <row r="668" spans="1:26" ht="21" hidden="1" customHeight="1">
      <c r="A668" s="161"/>
      <c r="B668" s="70"/>
      <c r="C668" s="168"/>
      <c r="D668" s="204"/>
      <c r="E668" s="732"/>
      <c r="F668" s="66" t="s">
        <v>4</v>
      </c>
      <c r="G668" s="82" t="s">
        <v>102</v>
      </c>
      <c r="H668" s="961"/>
      <c r="I668" s="796"/>
      <c r="J668" s="732"/>
      <c r="K668" s="732"/>
      <c r="L668" s="732"/>
      <c r="M668" s="732"/>
      <c r="N668" s="732"/>
      <c r="O668" s="732"/>
      <c r="P668" s="103" t="s">
        <v>973</v>
      </c>
      <c r="Q668" s="228"/>
      <c r="R668" s="228"/>
      <c r="S668" s="228"/>
      <c r="T668" s="228"/>
      <c r="U668" s="228"/>
      <c r="V668" s="228"/>
      <c r="W668" s="228"/>
      <c r="X668" s="228"/>
      <c r="Y668" s="228"/>
      <c r="Z668" s="228"/>
    </row>
    <row r="669" spans="1:26" ht="21" hidden="1" customHeight="1">
      <c r="A669" s="161"/>
      <c r="B669" s="70"/>
      <c r="C669" s="168"/>
      <c r="D669" s="247"/>
      <c r="E669" s="732"/>
      <c r="F669" s="66" t="s">
        <v>884</v>
      </c>
      <c r="G669" s="82" t="s">
        <v>102</v>
      </c>
      <c r="H669" s="961"/>
      <c r="I669" s="796"/>
      <c r="J669" s="732"/>
      <c r="K669" s="732"/>
      <c r="L669" s="732"/>
      <c r="M669" s="732"/>
      <c r="N669" s="732"/>
      <c r="O669" s="732"/>
      <c r="P669" s="103" t="s">
        <v>885</v>
      </c>
      <c r="Q669" s="228"/>
      <c r="R669" s="228"/>
      <c r="S669" s="228"/>
      <c r="T669" s="228"/>
      <c r="U669" s="228"/>
      <c r="V669" s="228"/>
      <c r="W669" s="228"/>
      <c r="X669" s="228"/>
      <c r="Y669" s="228"/>
      <c r="Z669" s="228"/>
    </row>
    <row r="670" spans="1:26" ht="38.25" customHeight="1">
      <c r="A670" s="236"/>
      <c r="B670" s="201"/>
      <c r="C670" s="231"/>
      <c r="D670" s="237" t="s">
        <v>35</v>
      </c>
      <c r="E670" s="980" t="s">
        <v>253</v>
      </c>
      <c r="F670" s="785"/>
      <c r="G670" s="785"/>
      <c r="H670" s="785"/>
      <c r="I670" s="796"/>
      <c r="J670" s="220"/>
      <c r="K670" s="222"/>
      <c r="L670" s="222"/>
      <c r="M670" s="222"/>
      <c r="N670" s="101">
        <f>N671+N690</f>
        <v>0</v>
      </c>
      <c r="O670" s="101"/>
      <c r="P670" s="190"/>
      <c r="Q670" s="229"/>
      <c r="R670" s="229"/>
      <c r="S670" s="229"/>
      <c r="T670" s="229"/>
      <c r="U670" s="229"/>
      <c r="V670" s="229"/>
      <c r="W670" s="229"/>
      <c r="X670" s="229"/>
      <c r="Y670" s="229"/>
      <c r="Z670" s="229"/>
    </row>
    <row r="671" spans="1:26" ht="30" customHeight="1">
      <c r="A671" s="236"/>
      <c r="B671" s="201"/>
      <c r="C671" s="231"/>
      <c r="D671" s="232"/>
      <c r="E671" s="227" t="s">
        <v>225</v>
      </c>
      <c r="F671" s="238" t="s">
        <v>231</v>
      </c>
      <c r="G671" s="239"/>
      <c r="H671" s="239"/>
      <c r="I671" s="245"/>
      <c r="J671" s="238"/>
      <c r="K671" s="226"/>
      <c r="L671" s="226"/>
      <c r="M671" s="226"/>
      <c r="N671" s="203">
        <f>SUM(N672:N689)</f>
        <v>0</v>
      </c>
      <c r="O671" s="203"/>
      <c r="P671" s="190" t="s">
        <v>893</v>
      </c>
      <c r="Q671" s="229"/>
      <c r="R671" s="229"/>
      <c r="S671" s="229"/>
      <c r="T671" s="229"/>
      <c r="U671" s="229"/>
      <c r="V671" s="229"/>
      <c r="W671" s="229"/>
      <c r="X671" s="229"/>
      <c r="Y671" s="229"/>
      <c r="Z671" s="229"/>
    </row>
    <row r="672" spans="1:26" ht="21" hidden="1" customHeight="1">
      <c r="A672" s="161"/>
      <c r="B672" s="70"/>
      <c r="C672" s="168"/>
      <c r="D672" s="204"/>
      <c r="E672" s="969" t="s">
        <v>223</v>
      </c>
      <c r="F672" s="66" t="s">
        <v>900</v>
      </c>
      <c r="G672" s="82" t="s">
        <v>102</v>
      </c>
      <c r="H672" s="961"/>
      <c r="I672" s="796"/>
      <c r="J672" s="820"/>
      <c r="K672" s="820" t="s">
        <v>949</v>
      </c>
      <c r="L672" s="820">
        <v>1</v>
      </c>
      <c r="M672" s="957"/>
      <c r="N672" s="820">
        <f>L672*M672</f>
        <v>0</v>
      </c>
      <c r="O672" s="820"/>
      <c r="P672" s="103" t="s">
        <v>878</v>
      </c>
      <c r="Q672" s="228"/>
      <c r="R672" s="228"/>
      <c r="S672" s="228"/>
      <c r="T672" s="228"/>
      <c r="U672" s="228"/>
      <c r="V672" s="228"/>
      <c r="W672" s="228"/>
      <c r="X672" s="228"/>
      <c r="Y672" s="228"/>
      <c r="Z672" s="228"/>
    </row>
    <row r="673" spans="1:26" ht="21" hidden="1" customHeight="1">
      <c r="A673" s="161"/>
      <c r="B673" s="70"/>
      <c r="C673" s="168"/>
      <c r="D673" s="204"/>
      <c r="E673" s="732"/>
      <c r="F673" s="66" t="s">
        <v>891</v>
      </c>
      <c r="G673" s="82" t="s">
        <v>102</v>
      </c>
      <c r="H673" s="961"/>
      <c r="I673" s="796"/>
      <c r="J673" s="732"/>
      <c r="K673" s="732"/>
      <c r="L673" s="732"/>
      <c r="M673" s="732"/>
      <c r="N673" s="732"/>
      <c r="O673" s="732"/>
      <c r="P673" s="103" t="s">
        <v>878</v>
      </c>
      <c r="Q673" s="228"/>
      <c r="R673" s="228"/>
      <c r="S673" s="228"/>
      <c r="T673" s="228"/>
      <c r="U673" s="228"/>
      <c r="V673" s="228"/>
      <c r="W673" s="228"/>
      <c r="X673" s="228"/>
      <c r="Y673" s="228"/>
      <c r="Z673" s="228"/>
    </row>
    <row r="674" spans="1:26" ht="15.75" hidden="1" customHeight="1">
      <c r="A674" s="161"/>
      <c r="B674" s="70"/>
      <c r="C674" s="168"/>
      <c r="D674" s="204"/>
      <c r="E674" s="732"/>
      <c r="F674" s="66" t="s">
        <v>950</v>
      </c>
      <c r="G674" s="82" t="s">
        <v>102</v>
      </c>
      <c r="H674" s="961"/>
      <c r="I674" s="796"/>
      <c r="J674" s="732"/>
      <c r="K674" s="732"/>
      <c r="L674" s="732"/>
      <c r="M674" s="732"/>
      <c r="N674" s="732"/>
      <c r="O674" s="732"/>
      <c r="P674" s="103" t="s">
        <v>878</v>
      </c>
      <c r="Q674" s="228"/>
      <c r="R674" s="228"/>
      <c r="S674" s="228"/>
      <c r="T674" s="228"/>
      <c r="U674" s="228"/>
      <c r="V674" s="228"/>
      <c r="W674" s="228"/>
      <c r="X674" s="228"/>
      <c r="Y674" s="228"/>
      <c r="Z674" s="228"/>
    </row>
    <row r="675" spans="1:26" ht="15.75" hidden="1" customHeight="1">
      <c r="A675" s="161"/>
      <c r="B675" s="70"/>
      <c r="C675" s="168"/>
      <c r="D675" s="204"/>
      <c r="E675" s="732"/>
      <c r="F675" s="66" t="s">
        <v>951</v>
      </c>
      <c r="G675" s="82" t="s">
        <v>102</v>
      </c>
      <c r="H675" s="961"/>
      <c r="I675" s="796"/>
      <c r="J675" s="732"/>
      <c r="K675" s="732"/>
      <c r="L675" s="732"/>
      <c r="M675" s="732"/>
      <c r="N675" s="732"/>
      <c r="O675" s="732"/>
      <c r="P675" s="103" t="s">
        <v>878</v>
      </c>
      <c r="Q675" s="228"/>
      <c r="R675" s="228"/>
      <c r="S675" s="228"/>
      <c r="T675" s="228"/>
      <c r="U675" s="228"/>
      <c r="V675" s="228"/>
      <c r="W675" s="228"/>
      <c r="X675" s="228"/>
      <c r="Y675" s="228"/>
      <c r="Z675" s="228"/>
    </row>
    <row r="676" spans="1:26" ht="15.75" hidden="1" customHeight="1">
      <c r="A676" s="161"/>
      <c r="B676" s="70"/>
      <c r="C676" s="168"/>
      <c r="D676" s="204"/>
      <c r="E676" s="732"/>
      <c r="F676" s="66" t="s">
        <v>952</v>
      </c>
      <c r="G676" s="82" t="s">
        <v>102</v>
      </c>
      <c r="H676" s="961"/>
      <c r="I676" s="796"/>
      <c r="J676" s="732"/>
      <c r="K676" s="732"/>
      <c r="L676" s="732"/>
      <c r="M676" s="732"/>
      <c r="N676" s="732"/>
      <c r="O676" s="732"/>
      <c r="P676" s="103" t="s">
        <v>878</v>
      </c>
      <c r="Q676" s="228"/>
      <c r="R676" s="228"/>
      <c r="S676" s="228"/>
      <c r="T676" s="228"/>
      <c r="U676" s="228"/>
      <c r="V676" s="228"/>
      <c r="W676" s="228"/>
      <c r="X676" s="228"/>
      <c r="Y676" s="228"/>
      <c r="Z676" s="228"/>
    </row>
    <row r="677" spans="1:26" ht="21" hidden="1" customHeight="1">
      <c r="A677" s="161"/>
      <c r="B677" s="70"/>
      <c r="C677" s="168"/>
      <c r="D677" s="204"/>
      <c r="E677" s="732"/>
      <c r="F677" s="66" t="s">
        <v>953</v>
      </c>
      <c r="G677" s="82" t="s">
        <v>102</v>
      </c>
      <c r="H677" s="961"/>
      <c r="I677" s="796"/>
      <c r="J677" s="732"/>
      <c r="K677" s="732"/>
      <c r="L677" s="732"/>
      <c r="M677" s="732"/>
      <c r="N677" s="732"/>
      <c r="O677" s="732"/>
      <c r="P677" s="103" t="s">
        <v>954</v>
      </c>
      <c r="Q677" s="228"/>
      <c r="R677" s="228"/>
      <c r="S677" s="228"/>
      <c r="T677" s="228"/>
      <c r="U677" s="228"/>
      <c r="V677" s="228"/>
      <c r="W677" s="228"/>
      <c r="X677" s="228"/>
      <c r="Y677" s="228"/>
      <c r="Z677" s="228"/>
    </row>
    <row r="678" spans="1:26" ht="21" hidden="1" customHeight="1">
      <c r="A678" s="161"/>
      <c r="B678" s="70"/>
      <c r="C678" s="168"/>
      <c r="D678" s="204"/>
      <c r="E678" s="732"/>
      <c r="F678" s="66" t="s">
        <v>955</v>
      </c>
      <c r="G678" s="82" t="s">
        <v>102</v>
      </c>
      <c r="H678" s="961"/>
      <c r="I678" s="796"/>
      <c r="J678" s="732"/>
      <c r="K678" s="732"/>
      <c r="L678" s="732"/>
      <c r="M678" s="732"/>
      <c r="N678" s="732"/>
      <c r="O678" s="732"/>
      <c r="P678" s="103" t="s">
        <v>878</v>
      </c>
      <c r="Q678" s="228"/>
      <c r="R678" s="228"/>
      <c r="S678" s="228"/>
      <c r="T678" s="228"/>
      <c r="U678" s="228"/>
      <c r="V678" s="228"/>
      <c r="W678" s="228"/>
      <c r="X678" s="228"/>
      <c r="Y678" s="228"/>
      <c r="Z678" s="228"/>
    </row>
    <row r="679" spans="1:26" ht="21" hidden="1" customHeight="1">
      <c r="A679" s="161"/>
      <c r="B679" s="70"/>
      <c r="C679" s="168"/>
      <c r="D679" s="204"/>
      <c r="E679" s="732"/>
      <c r="F679" s="66" t="s">
        <v>4</v>
      </c>
      <c r="G679" s="82" t="s">
        <v>102</v>
      </c>
      <c r="H679" s="961"/>
      <c r="I679" s="796"/>
      <c r="J679" s="732"/>
      <c r="K679" s="732"/>
      <c r="L679" s="732"/>
      <c r="M679" s="732"/>
      <c r="N679" s="732"/>
      <c r="O679" s="732"/>
      <c r="P679" s="103" t="s">
        <v>975</v>
      </c>
      <c r="Q679" s="228"/>
      <c r="R679" s="228"/>
      <c r="S679" s="228"/>
      <c r="T679" s="228"/>
      <c r="U679" s="228"/>
      <c r="V679" s="228"/>
      <c r="W679" s="228"/>
      <c r="X679" s="228"/>
      <c r="Y679" s="228"/>
      <c r="Z679" s="228"/>
    </row>
    <row r="680" spans="1:26" ht="21" hidden="1" customHeight="1">
      <c r="A680" s="161"/>
      <c r="B680" s="70"/>
      <c r="C680" s="168"/>
      <c r="D680" s="204"/>
      <c r="E680" s="732"/>
      <c r="F680" s="66" t="s">
        <v>884</v>
      </c>
      <c r="G680" s="82" t="s">
        <v>102</v>
      </c>
      <c r="H680" s="961"/>
      <c r="I680" s="796"/>
      <c r="J680" s="732"/>
      <c r="K680" s="732"/>
      <c r="L680" s="732"/>
      <c r="M680" s="732"/>
      <c r="N680" s="732"/>
      <c r="O680" s="732"/>
      <c r="P680" s="103" t="s">
        <v>885</v>
      </c>
      <c r="Q680" s="228"/>
      <c r="R680" s="228"/>
      <c r="S680" s="228"/>
      <c r="T680" s="228"/>
      <c r="U680" s="228"/>
      <c r="V680" s="228"/>
      <c r="W680" s="228"/>
      <c r="X680" s="228"/>
      <c r="Y680" s="228"/>
      <c r="Z680" s="228"/>
    </row>
    <row r="681" spans="1:26" ht="21" hidden="1" customHeight="1">
      <c r="A681" s="161"/>
      <c r="B681" s="70"/>
      <c r="C681" s="168"/>
      <c r="D681" s="204"/>
      <c r="E681" s="969" t="s">
        <v>229</v>
      </c>
      <c r="F681" s="66" t="s">
        <v>900</v>
      </c>
      <c r="G681" s="82" t="s">
        <v>102</v>
      </c>
      <c r="H681" s="961"/>
      <c r="I681" s="796"/>
      <c r="J681" s="820"/>
      <c r="K681" s="820" t="s">
        <v>949</v>
      </c>
      <c r="L681" s="820">
        <v>1</v>
      </c>
      <c r="M681" s="957"/>
      <c r="N681" s="820">
        <f>L681*M681</f>
        <v>0</v>
      </c>
      <c r="O681" s="820"/>
      <c r="P681" s="103" t="s">
        <v>878</v>
      </c>
      <c r="Q681" s="228"/>
      <c r="R681" s="228"/>
      <c r="S681" s="228"/>
      <c r="T681" s="228"/>
      <c r="U681" s="228"/>
      <c r="V681" s="228"/>
      <c r="W681" s="228"/>
      <c r="X681" s="228"/>
      <c r="Y681" s="228"/>
      <c r="Z681" s="228"/>
    </row>
    <row r="682" spans="1:26" ht="21" hidden="1" customHeight="1">
      <c r="A682" s="161"/>
      <c r="B682" s="70"/>
      <c r="C682" s="168"/>
      <c r="D682" s="204"/>
      <c r="E682" s="732"/>
      <c r="F682" s="66" t="s">
        <v>891</v>
      </c>
      <c r="G682" s="82" t="s">
        <v>102</v>
      </c>
      <c r="H682" s="961"/>
      <c r="I682" s="796"/>
      <c r="J682" s="732"/>
      <c r="K682" s="732"/>
      <c r="L682" s="732"/>
      <c r="M682" s="732"/>
      <c r="N682" s="732"/>
      <c r="O682" s="732"/>
      <c r="P682" s="103" t="s">
        <v>878</v>
      </c>
      <c r="Q682" s="228"/>
      <c r="R682" s="228"/>
      <c r="S682" s="228"/>
      <c r="T682" s="228"/>
      <c r="U682" s="228"/>
      <c r="V682" s="228"/>
      <c r="W682" s="228"/>
      <c r="X682" s="228"/>
      <c r="Y682" s="228"/>
      <c r="Z682" s="228"/>
    </row>
    <row r="683" spans="1:26" ht="15.75" hidden="1" customHeight="1">
      <c r="A683" s="161"/>
      <c r="B683" s="70"/>
      <c r="C683" s="168"/>
      <c r="D683" s="204"/>
      <c r="E683" s="732"/>
      <c r="F683" s="66" t="s">
        <v>950</v>
      </c>
      <c r="G683" s="82" t="s">
        <v>102</v>
      </c>
      <c r="H683" s="961"/>
      <c r="I683" s="796"/>
      <c r="J683" s="732"/>
      <c r="K683" s="732"/>
      <c r="L683" s="732"/>
      <c r="M683" s="732"/>
      <c r="N683" s="732"/>
      <c r="O683" s="732"/>
      <c r="P683" s="103" t="s">
        <v>878</v>
      </c>
      <c r="Q683" s="228"/>
      <c r="R683" s="228"/>
      <c r="S683" s="228"/>
      <c r="T683" s="228"/>
      <c r="U683" s="228"/>
      <c r="V683" s="228"/>
      <c r="W683" s="228"/>
      <c r="X683" s="228"/>
      <c r="Y683" s="228"/>
      <c r="Z683" s="228"/>
    </row>
    <row r="684" spans="1:26" ht="15.75" hidden="1" customHeight="1">
      <c r="A684" s="161"/>
      <c r="B684" s="70"/>
      <c r="C684" s="168"/>
      <c r="D684" s="204"/>
      <c r="E684" s="732"/>
      <c r="F684" s="66" t="s">
        <v>951</v>
      </c>
      <c r="G684" s="82" t="s">
        <v>102</v>
      </c>
      <c r="H684" s="961"/>
      <c r="I684" s="796"/>
      <c r="J684" s="732"/>
      <c r="K684" s="732"/>
      <c r="L684" s="732"/>
      <c r="M684" s="732"/>
      <c r="N684" s="732"/>
      <c r="O684" s="732"/>
      <c r="P684" s="103" t="s">
        <v>878</v>
      </c>
      <c r="Q684" s="228"/>
      <c r="R684" s="228"/>
      <c r="S684" s="228"/>
      <c r="T684" s="228"/>
      <c r="U684" s="228"/>
      <c r="V684" s="228"/>
      <c r="W684" s="228"/>
      <c r="X684" s="228"/>
      <c r="Y684" s="228"/>
      <c r="Z684" s="228"/>
    </row>
    <row r="685" spans="1:26" ht="15.75" hidden="1" customHeight="1">
      <c r="A685" s="161"/>
      <c r="B685" s="70"/>
      <c r="C685" s="168"/>
      <c r="D685" s="204"/>
      <c r="E685" s="732"/>
      <c r="F685" s="66" t="s">
        <v>952</v>
      </c>
      <c r="G685" s="82" t="s">
        <v>102</v>
      </c>
      <c r="H685" s="961"/>
      <c r="I685" s="796"/>
      <c r="J685" s="732"/>
      <c r="K685" s="732"/>
      <c r="L685" s="732"/>
      <c r="M685" s="732"/>
      <c r="N685" s="732"/>
      <c r="O685" s="732"/>
      <c r="P685" s="103" t="s">
        <v>878</v>
      </c>
      <c r="Q685" s="228"/>
      <c r="R685" s="228"/>
      <c r="S685" s="228"/>
      <c r="T685" s="228"/>
      <c r="U685" s="228"/>
      <c r="V685" s="228"/>
      <c r="W685" s="228"/>
      <c r="X685" s="228"/>
      <c r="Y685" s="228"/>
      <c r="Z685" s="228"/>
    </row>
    <row r="686" spans="1:26" ht="21" hidden="1" customHeight="1">
      <c r="A686" s="161"/>
      <c r="B686" s="70"/>
      <c r="C686" s="168"/>
      <c r="D686" s="204"/>
      <c r="E686" s="732"/>
      <c r="F686" s="66" t="s">
        <v>953</v>
      </c>
      <c r="G686" s="82" t="s">
        <v>102</v>
      </c>
      <c r="H686" s="961"/>
      <c r="I686" s="796"/>
      <c r="J686" s="732"/>
      <c r="K686" s="732"/>
      <c r="L686" s="732"/>
      <c r="M686" s="732"/>
      <c r="N686" s="732"/>
      <c r="O686" s="732"/>
      <c r="P686" s="103" t="s">
        <v>954</v>
      </c>
      <c r="Q686" s="228"/>
      <c r="R686" s="228"/>
      <c r="S686" s="228"/>
      <c r="T686" s="228"/>
      <c r="U686" s="228"/>
      <c r="V686" s="228"/>
      <c r="W686" s="228"/>
      <c r="X686" s="228"/>
      <c r="Y686" s="228"/>
      <c r="Z686" s="228"/>
    </row>
    <row r="687" spans="1:26" ht="21" hidden="1" customHeight="1">
      <c r="A687" s="161"/>
      <c r="B687" s="70"/>
      <c r="C687" s="168"/>
      <c r="D687" s="204"/>
      <c r="E687" s="732"/>
      <c r="F687" s="66" t="s">
        <v>955</v>
      </c>
      <c r="G687" s="82" t="s">
        <v>102</v>
      </c>
      <c r="H687" s="961"/>
      <c r="I687" s="796"/>
      <c r="J687" s="732"/>
      <c r="K687" s="732"/>
      <c r="L687" s="732"/>
      <c r="M687" s="732"/>
      <c r="N687" s="732"/>
      <c r="O687" s="732"/>
      <c r="P687" s="103" t="s">
        <v>878</v>
      </c>
      <c r="Q687" s="228"/>
      <c r="R687" s="228"/>
      <c r="S687" s="228"/>
      <c r="T687" s="228"/>
      <c r="U687" s="228"/>
      <c r="V687" s="228"/>
      <c r="W687" s="228"/>
      <c r="X687" s="228"/>
      <c r="Y687" s="228"/>
      <c r="Z687" s="228"/>
    </row>
    <row r="688" spans="1:26" ht="21" hidden="1" customHeight="1">
      <c r="A688" s="161"/>
      <c r="B688" s="70"/>
      <c r="C688" s="168"/>
      <c r="D688" s="204"/>
      <c r="E688" s="732"/>
      <c r="F688" s="66" t="s">
        <v>4</v>
      </c>
      <c r="G688" s="82" t="s">
        <v>102</v>
      </c>
      <c r="H688" s="961"/>
      <c r="I688" s="796"/>
      <c r="J688" s="732"/>
      <c r="K688" s="732"/>
      <c r="L688" s="732"/>
      <c r="M688" s="732"/>
      <c r="N688" s="732"/>
      <c r="O688" s="732"/>
      <c r="P688" s="103" t="s">
        <v>975</v>
      </c>
      <c r="Q688" s="228"/>
      <c r="R688" s="228"/>
      <c r="S688" s="228"/>
      <c r="T688" s="228"/>
      <c r="U688" s="228"/>
      <c r="V688" s="228"/>
      <c r="W688" s="228"/>
      <c r="X688" s="228"/>
      <c r="Y688" s="228"/>
      <c r="Z688" s="228"/>
    </row>
    <row r="689" spans="1:26" ht="21" hidden="1" customHeight="1">
      <c r="A689" s="161"/>
      <c r="B689" s="70"/>
      <c r="C689" s="168"/>
      <c r="D689" s="204"/>
      <c r="E689" s="733"/>
      <c r="F689" s="66" t="s">
        <v>884</v>
      </c>
      <c r="G689" s="82" t="s">
        <v>102</v>
      </c>
      <c r="H689" s="961"/>
      <c r="I689" s="796"/>
      <c r="J689" s="732"/>
      <c r="K689" s="732"/>
      <c r="L689" s="732"/>
      <c r="M689" s="732"/>
      <c r="N689" s="732"/>
      <c r="O689" s="732"/>
      <c r="P689" s="103" t="s">
        <v>885</v>
      </c>
      <c r="Q689" s="228"/>
      <c r="R689" s="228"/>
      <c r="S689" s="228"/>
      <c r="T689" s="228"/>
      <c r="U689" s="228"/>
      <c r="V689" s="228"/>
      <c r="W689" s="228"/>
      <c r="X689" s="228"/>
      <c r="Y689" s="228"/>
      <c r="Z689" s="228"/>
    </row>
    <row r="690" spans="1:26" ht="30" customHeight="1">
      <c r="A690" s="236"/>
      <c r="B690" s="201"/>
      <c r="C690" s="231"/>
      <c r="D690" s="232"/>
      <c r="E690" s="246" t="s">
        <v>227</v>
      </c>
      <c r="F690" s="238" t="s">
        <v>232</v>
      </c>
      <c r="G690" s="239"/>
      <c r="H690" s="239"/>
      <c r="I690" s="245"/>
      <c r="J690" s="249"/>
      <c r="K690" s="227"/>
      <c r="L690" s="225"/>
      <c r="M690" s="250"/>
      <c r="N690" s="203">
        <f>SUM(N691:N708)</f>
        <v>0</v>
      </c>
      <c r="O690" s="203"/>
      <c r="P690" s="190" t="s">
        <v>969</v>
      </c>
      <c r="Q690" s="229"/>
      <c r="R690" s="229"/>
      <c r="S690" s="229"/>
      <c r="T690" s="229"/>
      <c r="U690" s="229"/>
      <c r="V690" s="229"/>
      <c r="W690" s="229"/>
      <c r="X690" s="229"/>
      <c r="Y690" s="229"/>
      <c r="Z690" s="229"/>
    </row>
    <row r="691" spans="1:26" ht="21" hidden="1" customHeight="1">
      <c r="A691" s="161"/>
      <c r="B691" s="70"/>
      <c r="C691" s="168"/>
      <c r="D691" s="204"/>
      <c r="E691" s="969" t="s">
        <v>223</v>
      </c>
      <c r="F691" s="66" t="s">
        <v>900</v>
      </c>
      <c r="G691" s="82" t="s">
        <v>102</v>
      </c>
      <c r="H691" s="961"/>
      <c r="I691" s="796"/>
      <c r="J691" s="820"/>
      <c r="K691" s="820" t="s">
        <v>949</v>
      </c>
      <c r="L691" s="820">
        <v>1</v>
      </c>
      <c r="M691" s="957"/>
      <c r="N691" s="820">
        <f>L691*M691</f>
        <v>0</v>
      </c>
      <c r="O691" s="820"/>
      <c r="P691" s="103" t="s">
        <v>878</v>
      </c>
      <c r="Q691" s="228"/>
      <c r="R691" s="228"/>
      <c r="S691" s="228"/>
      <c r="T691" s="228"/>
      <c r="U691" s="228"/>
      <c r="V691" s="228"/>
      <c r="W691" s="228"/>
      <c r="X691" s="228"/>
      <c r="Y691" s="228"/>
      <c r="Z691" s="228"/>
    </row>
    <row r="692" spans="1:26" ht="21" hidden="1" customHeight="1">
      <c r="A692" s="161"/>
      <c r="B692" s="70"/>
      <c r="C692" s="168"/>
      <c r="D692" s="204"/>
      <c r="E692" s="732"/>
      <c r="F692" s="66" t="s">
        <v>891</v>
      </c>
      <c r="G692" s="82" t="s">
        <v>102</v>
      </c>
      <c r="H692" s="961"/>
      <c r="I692" s="796"/>
      <c r="J692" s="732"/>
      <c r="K692" s="732"/>
      <c r="L692" s="732"/>
      <c r="M692" s="732"/>
      <c r="N692" s="732"/>
      <c r="O692" s="732"/>
      <c r="P692" s="103" t="s">
        <v>878</v>
      </c>
      <c r="Q692" s="228"/>
      <c r="R692" s="228"/>
      <c r="S692" s="228"/>
      <c r="T692" s="228"/>
      <c r="U692" s="228"/>
      <c r="V692" s="228"/>
      <c r="W692" s="228"/>
      <c r="X692" s="228"/>
      <c r="Y692" s="228"/>
      <c r="Z692" s="228"/>
    </row>
    <row r="693" spans="1:26" ht="15.75" hidden="1" customHeight="1">
      <c r="A693" s="161"/>
      <c r="B693" s="70"/>
      <c r="C693" s="168"/>
      <c r="D693" s="204"/>
      <c r="E693" s="732"/>
      <c r="F693" s="66" t="s">
        <v>950</v>
      </c>
      <c r="G693" s="82" t="s">
        <v>102</v>
      </c>
      <c r="H693" s="961"/>
      <c r="I693" s="796"/>
      <c r="J693" s="732"/>
      <c r="K693" s="732"/>
      <c r="L693" s="732"/>
      <c r="M693" s="732"/>
      <c r="N693" s="732"/>
      <c r="O693" s="732"/>
      <c r="P693" s="103" t="s">
        <v>878</v>
      </c>
      <c r="Q693" s="228"/>
      <c r="R693" s="228"/>
      <c r="S693" s="228"/>
      <c r="T693" s="228"/>
      <c r="U693" s="228"/>
      <c r="V693" s="228"/>
      <c r="W693" s="228"/>
      <c r="X693" s="228"/>
      <c r="Y693" s="228"/>
      <c r="Z693" s="228"/>
    </row>
    <row r="694" spans="1:26" ht="15.75" hidden="1" customHeight="1">
      <c r="A694" s="161"/>
      <c r="B694" s="70"/>
      <c r="C694" s="168"/>
      <c r="D694" s="204"/>
      <c r="E694" s="732"/>
      <c r="F694" s="66" t="s">
        <v>951</v>
      </c>
      <c r="G694" s="82" t="s">
        <v>102</v>
      </c>
      <c r="H694" s="961"/>
      <c r="I694" s="796"/>
      <c r="J694" s="732"/>
      <c r="K694" s="732"/>
      <c r="L694" s="732"/>
      <c r="M694" s="732"/>
      <c r="N694" s="732"/>
      <c r="O694" s="732"/>
      <c r="P694" s="103" t="s">
        <v>878</v>
      </c>
      <c r="Q694" s="228"/>
      <c r="R694" s="228"/>
      <c r="S694" s="228"/>
      <c r="T694" s="228"/>
      <c r="U694" s="228"/>
      <c r="V694" s="228"/>
      <c r="W694" s="228"/>
      <c r="X694" s="228"/>
      <c r="Y694" s="228"/>
      <c r="Z694" s="228"/>
    </row>
    <row r="695" spans="1:26" ht="15.75" hidden="1" customHeight="1">
      <c r="A695" s="161"/>
      <c r="B695" s="70"/>
      <c r="C695" s="168"/>
      <c r="D695" s="204"/>
      <c r="E695" s="732"/>
      <c r="F695" s="66" t="s">
        <v>952</v>
      </c>
      <c r="G695" s="82" t="s">
        <v>102</v>
      </c>
      <c r="H695" s="961"/>
      <c r="I695" s="796"/>
      <c r="J695" s="732"/>
      <c r="K695" s="732"/>
      <c r="L695" s="732"/>
      <c r="M695" s="732"/>
      <c r="N695" s="732"/>
      <c r="O695" s="732"/>
      <c r="P695" s="103" t="s">
        <v>878</v>
      </c>
      <c r="Q695" s="228"/>
      <c r="R695" s="228"/>
      <c r="S695" s="228"/>
      <c r="T695" s="228"/>
      <c r="U695" s="228"/>
      <c r="V695" s="228"/>
      <c r="W695" s="228"/>
      <c r="X695" s="228"/>
      <c r="Y695" s="228"/>
      <c r="Z695" s="228"/>
    </row>
    <row r="696" spans="1:26" ht="21" hidden="1" customHeight="1">
      <c r="A696" s="161"/>
      <c r="B696" s="70"/>
      <c r="C696" s="168"/>
      <c r="D696" s="204"/>
      <c r="E696" s="732"/>
      <c r="F696" s="66" t="s">
        <v>953</v>
      </c>
      <c r="G696" s="82" t="s">
        <v>102</v>
      </c>
      <c r="H696" s="961"/>
      <c r="I696" s="796"/>
      <c r="J696" s="732"/>
      <c r="K696" s="732"/>
      <c r="L696" s="732"/>
      <c r="M696" s="732"/>
      <c r="N696" s="732"/>
      <c r="O696" s="732"/>
      <c r="P696" s="103" t="s">
        <v>954</v>
      </c>
      <c r="Q696" s="228"/>
      <c r="R696" s="228"/>
      <c r="S696" s="228"/>
      <c r="T696" s="228"/>
      <c r="U696" s="228"/>
      <c r="V696" s="228"/>
      <c r="W696" s="228"/>
      <c r="X696" s="228"/>
      <c r="Y696" s="228"/>
      <c r="Z696" s="228"/>
    </row>
    <row r="697" spans="1:26" ht="21" hidden="1" customHeight="1">
      <c r="A697" s="161"/>
      <c r="B697" s="70"/>
      <c r="C697" s="168"/>
      <c r="D697" s="204"/>
      <c r="E697" s="732"/>
      <c r="F697" s="66" t="s">
        <v>955</v>
      </c>
      <c r="G697" s="82" t="s">
        <v>102</v>
      </c>
      <c r="H697" s="961"/>
      <c r="I697" s="796"/>
      <c r="J697" s="732"/>
      <c r="K697" s="732"/>
      <c r="L697" s="732"/>
      <c r="M697" s="732"/>
      <c r="N697" s="732"/>
      <c r="O697" s="732"/>
      <c r="P697" s="103" t="s">
        <v>878</v>
      </c>
      <c r="Q697" s="228"/>
      <c r="R697" s="228"/>
      <c r="S697" s="228"/>
      <c r="T697" s="228"/>
      <c r="U697" s="228"/>
      <c r="V697" s="228"/>
      <c r="W697" s="228"/>
      <c r="X697" s="228"/>
      <c r="Y697" s="228"/>
      <c r="Z697" s="228"/>
    </row>
    <row r="698" spans="1:26" ht="21" hidden="1" customHeight="1">
      <c r="A698" s="161"/>
      <c r="B698" s="70"/>
      <c r="C698" s="168"/>
      <c r="D698" s="204"/>
      <c r="E698" s="732"/>
      <c r="F698" s="66" t="s">
        <v>4</v>
      </c>
      <c r="G698" s="82" t="s">
        <v>102</v>
      </c>
      <c r="H698" s="961"/>
      <c r="I698" s="796"/>
      <c r="J698" s="732"/>
      <c r="K698" s="732"/>
      <c r="L698" s="732"/>
      <c r="M698" s="732"/>
      <c r="N698" s="732"/>
      <c r="O698" s="732"/>
      <c r="P698" s="103" t="s">
        <v>975</v>
      </c>
      <c r="Q698" s="228"/>
      <c r="R698" s="228"/>
      <c r="S698" s="228"/>
      <c r="T698" s="228"/>
      <c r="U698" s="228"/>
      <c r="V698" s="228"/>
      <c r="W698" s="228"/>
      <c r="X698" s="228"/>
      <c r="Y698" s="228"/>
      <c r="Z698" s="228"/>
    </row>
    <row r="699" spans="1:26" ht="21" hidden="1" customHeight="1">
      <c r="A699" s="161"/>
      <c r="B699" s="70"/>
      <c r="C699" s="168"/>
      <c r="D699" s="204"/>
      <c r="E699" s="732"/>
      <c r="F699" s="66" t="s">
        <v>884</v>
      </c>
      <c r="G699" s="82" t="s">
        <v>102</v>
      </c>
      <c r="H699" s="961"/>
      <c r="I699" s="796"/>
      <c r="J699" s="732"/>
      <c r="K699" s="732"/>
      <c r="L699" s="732"/>
      <c r="M699" s="732"/>
      <c r="N699" s="732"/>
      <c r="O699" s="732"/>
      <c r="P699" s="103" t="s">
        <v>885</v>
      </c>
      <c r="Q699" s="228"/>
      <c r="R699" s="228"/>
      <c r="S699" s="228"/>
      <c r="T699" s="228"/>
      <c r="U699" s="228"/>
      <c r="V699" s="228"/>
      <c r="W699" s="228"/>
      <c r="X699" s="228"/>
      <c r="Y699" s="228"/>
      <c r="Z699" s="228"/>
    </row>
    <row r="700" spans="1:26" ht="21" hidden="1" customHeight="1">
      <c r="A700" s="161"/>
      <c r="B700" s="70"/>
      <c r="C700" s="168"/>
      <c r="D700" s="204"/>
      <c r="E700" s="969" t="s">
        <v>229</v>
      </c>
      <c r="F700" s="66" t="s">
        <v>900</v>
      </c>
      <c r="G700" s="82" t="s">
        <v>102</v>
      </c>
      <c r="H700" s="961"/>
      <c r="I700" s="796"/>
      <c r="J700" s="820"/>
      <c r="K700" s="820" t="s">
        <v>949</v>
      </c>
      <c r="L700" s="820">
        <v>1</v>
      </c>
      <c r="M700" s="957"/>
      <c r="N700" s="820">
        <f>L700*M700</f>
        <v>0</v>
      </c>
      <c r="O700" s="820"/>
      <c r="P700" s="103" t="s">
        <v>878</v>
      </c>
      <c r="Q700" s="228"/>
      <c r="R700" s="228"/>
      <c r="S700" s="228"/>
      <c r="T700" s="228"/>
      <c r="U700" s="228"/>
      <c r="V700" s="228"/>
      <c r="W700" s="228"/>
      <c r="X700" s="228"/>
      <c r="Y700" s="228"/>
      <c r="Z700" s="228"/>
    </row>
    <row r="701" spans="1:26" ht="21" hidden="1" customHeight="1">
      <c r="A701" s="161"/>
      <c r="B701" s="70"/>
      <c r="C701" s="168"/>
      <c r="D701" s="204"/>
      <c r="E701" s="732"/>
      <c r="F701" s="66" t="s">
        <v>891</v>
      </c>
      <c r="G701" s="82" t="s">
        <v>102</v>
      </c>
      <c r="H701" s="961"/>
      <c r="I701" s="796"/>
      <c r="J701" s="732"/>
      <c r="K701" s="732"/>
      <c r="L701" s="732"/>
      <c r="M701" s="732"/>
      <c r="N701" s="732"/>
      <c r="O701" s="732"/>
      <c r="P701" s="103" t="s">
        <v>878</v>
      </c>
      <c r="Q701" s="228"/>
      <c r="R701" s="228"/>
      <c r="S701" s="228"/>
      <c r="T701" s="228"/>
      <c r="U701" s="228"/>
      <c r="V701" s="228"/>
      <c r="W701" s="228"/>
      <c r="X701" s="228"/>
      <c r="Y701" s="228"/>
      <c r="Z701" s="228"/>
    </row>
    <row r="702" spans="1:26" ht="15.75" hidden="1" customHeight="1">
      <c r="A702" s="161"/>
      <c r="B702" s="70"/>
      <c r="C702" s="168"/>
      <c r="D702" s="204"/>
      <c r="E702" s="732"/>
      <c r="F702" s="66" t="s">
        <v>950</v>
      </c>
      <c r="G702" s="82" t="s">
        <v>102</v>
      </c>
      <c r="H702" s="961"/>
      <c r="I702" s="796"/>
      <c r="J702" s="732"/>
      <c r="K702" s="732"/>
      <c r="L702" s="732"/>
      <c r="M702" s="732"/>
      <c r="N702" s="732"/>
      <c r="O702" s="732"/>
      <c r="P702" s="103" t="s">
        <v>878</v>
      </c>
      <c r="Q702" s="228"/>
      <c r="R702" s="228"/>
      <c r="S702" s="228"/>
      <c r="T702" s="228"/>
      <c r="U702" s="228"/>
      <c r="V702" s="228"/>
      <c r="W702" s="228"/>
      <c r="X702" s="228"/>
      <c r="Y702" s="228"/>
      <c r="Z702" s="228"/>
    </row>
    <row r="703" spans="1:26" ht="15.75" hidden="1" customHeight="1">
      <c r="A703" s="161"/>
      <c r="B703" s="70"/>
      <c r="C703" s="168"/>
      <c r="D703" s="204"/>
      <c r="E703" s="732"/>
      <c r="F703" s="66" t="s">
        <v>951</v>
      </c>
      <c r="G703" s="82" t="s">
        <v>102</v>
      </c>
      <c r="H703" s="961"/>
      <c r="I703" s="796"/>
      <c r="J703" s="732"/>
      <c r="K703" s="732"/>
      <c r="L703" s="732"/>
      <c r="M703" s="732"/>
      <c r="N703" s="732"/>
      <c r="O703" s="732"/>
      <c r="P703" s="103" t="s">
        <v>878</v>
      </c>
      <c r="Q703" s="228"/>
      <c r="R703" s="228"/>
      <c r="S703" s="228"/>
      <c r="T703" s="228"/>
      <c r="U703" s="228"/>
      <c r="V703" s="228"/>
      <c r="W703" s="228"/>
      <c r="X703" s="228"/>
      <c r="Y703" s="228"/>
      <c r="Z703" s="228"/>
    </row>
    <row r="704" spans="1:26" ht="15.75" hidden="1" customHeight="1">
      <c r="A704" s="161"/>
      <c r="B704" s="70"/>
      <c r="C704" s="168"/>
      <c r="D704" s="204"/>
      <c r="E704" s="732"/>
      <c r="F704" s="66" t="s">
        <v>952</v>
      </c>
      <c r="G704" s="82" t="s">
        <v>102</v>
      </c>
      <c r="H704" s="961"/>
      <c r="I704" s="796"/>
      <c r="J704" s="732"/>
      <c r="K704" s="732"/>
      <c r="L704" s="732"/>
      <c r="M704" s="732"/>
      <c r="N704" s="732"/>
      <c r="O704" s="732"/>
      <c r="P704" s="103" t="s">
        <v>878</v>
      </c>
      <c r="Q704" s="228"/>
      <c r="R704" s="228"/>
      <c r="S704" s="228"/>
      <c r="T704" s="228"/>
      <c r="U704" s="228"/>
      <c r="V704" s="228"/>
      <c r="W704" s="228"/>
      <c r="X704" s="228"/>
      <c r="Y704" s="228"/>
      <c r="Z704" s="228"/>
    </row>
    <row r="705" spans="1:26" ht="21" hidden="1" customHeight="1">
      <c r="A705" s="161"/>
      <c r="B705" s="70"/>
      <c r="C705" s="168"/>
      <c r="D705" s="204"/>
      <c r="E705" s="732"/>
      <c r="F705" s="66" t="s">
        <v>953</v>
      </c>
      <c r="G705" s="82" t="s">
        <v>102</v>
      </c>
      <c r="H705" s="961"/>
      <c r="I705" s="796"/>
      <c r="J705" s="732"/>
      <c r="K705" s="732"/>
      <c r="L705" s="732"/>
      <c r="M705" s="732"/>
      <c r="N705" s="732"/>
      <c r="O705" s="732"/>
      <c r="P705" s="103" t="s">
        <v>954</v>
      </c>
      <c r="Q705" s="228"/>
      <c r="R705" s="228"/>
      <c r="S705" s="228"/>
      <c r="T705" s="228"/>
      <c r="U705" s="228"/>
      <c r="V705" s="228"/>
      <c r="W705" s="228"/>
      <c r="X705" s="228"/>
      <c r="Y705" s="228"/>
      <c r="Z705" s="228"/>
    </row>
    <row r="706" spans="1:26" ht="21" hidden="1" customHeight="1">
      <c r="A706" s="161"/>
      <c r="B706" s="70"/>
      <c r="C706" s="168"/>
      <c r="D706" s="204"/>
      <c r="E706" s="732"/>
      <c r="F706" s="66" t="s">
        <v>955</v>
      </c>
      <c r="G706" s="82" t="s">
        <v>102</v>
      </c>
      <c r="H706" s="961"/>
      <c r="I706" s="796"/>
      <c r="J706" s="732"/>
      <c r="K706" s="732"/>
      <c r="L706" s="732"/>
      <c r="M706" s="732"/>
      <c r="N706" s="732"/>
      <c r="O706" s="732"/>
      <c r="P706" s="103" t="s">
        <v>878</v>
      </c>
      <c r="Q706" s="228"/>
      <c r="R706" s="228"/>
      <c r="S706" s="228"/>
      <c r="T706" s="228"/>
      <c r="U706" s="228"/>
      <c r="V706" s="228"/>
      <c r="W706" s="228"/>
      <c r="X706" s="228"/>
      <c r="Y706" s="228"/>
      <c r="Z706" s="228"/>
    </row>
    <row r="707" spans="1:26" ht="21" hidden="1" customHeight="1">
      <c r="A707" s="161"/>
      <c r="B707" s="70"/>
      <c r="C707" s="168"/>
      <c r="D707" s="204"/>
      <c r="E707" s="732"/>
      <c r="F707" s="66" t="s">
        <v>4</v>
      </c>
      <c r="G707" s="82" t="s">
        <v>102</v>
      </c>
      <c r="H707" s="961"/>
      <c r="I707" s="796"/>
      <c r="J707" s="732"/>
      <c r="K707" s="732"/>
      <c r="L707" s="732"/>
      <c r="M707" s="732"/>
      <c r="N707" s="732"/>
      <c r="O707" s="732"/>
      <c r="P707" s="103" t="s">
        <v>975</v>
      </c>
      <c r="Q707" s="228"/>
      <c r="R707" s="228"/>
      <c r="S707" s="228"/>
      <c r="T707" s="228"/>
      <c r="U707" s="228"/>
      <c r="V707" s="228"/>
      <c r="W707" s="228"/>
      <c r="X707" s="228"/>
      <c r="Y707" s="228"/>
      <c r="Z707" s="228"/>
    </row>
    <row r="708" spans="1:26" ht="21" hidden="1" customHeight="1">
      <c r="A708" s="161"/>
      <c r="B708" s="70"/>
      <c r="C708" s="168"/>
      <c r="D708" s="247"/>
      <c r="E708" s="733"/>
      <c r="F708" s="66" t="s">
        <v>884</v>
      </c>
      <c r="G708" s="82" t="s">
        <v>102</v>
      </c>
      <c r="H708" s="961"/>
      <c r="I708" s="796"/>
      <c r="J708" s="732"/>
      <c r="K708" s="732"/>
      <c r="L708" s="732"/>
      <c r="M708" s="732"/>
      <c r="N708" s="732"/>
      <c r="O708" s="732"/>
      <c r="P708" s="103" t="s">
        <v>885</v>
      </c>
      <c r="Q708" s="228"/>
      <c r="R708" s="228"/>
      <c r="S708" s="228"/>
      <c r="T708" s="228"/>
      <c r="U708" s="228"/>
      <c r="V708" s="228"/>
      <c r="W708" s="228"/>
      <c r="X708" s="228"/>
      <c r="Y708" s="228"/>
      <c r="Z708" s="228"/>
    </row>
    <row r="709" spans="1:26" ht="37.5" customHeight="1">
      <c r="A709" s="195"/>
      <c r="B709" s="201"/>
      <c r="C709" s="251"/>
      <c r="D709" s="252" t="s">
        <v>44</v>
      </c>
      <c r="E709" s="980" t="s">
        <v>976</v>
      </c>
      <c r="F709" s="785"/>
      <c r="G709" s="785"/>
      <c r="H709" s="785"/>
      <c r="I709" s="796"/>
      <c r="J709" s="220"/>
      <c r="K709" s="99"/>
      <c r="L709" s="221"/>
      <c r="M709" s="222"/>
      <c r="N709" s="101">
        <f>SUM(N710:N721)</f>
        <v>0</v>
      </c>
      <c r="O709" s="101"/>
      <c r="P709" s="235" t="s">
        <v>977</v>
      </c>
      <c r="Q709" s="229"/>
      <c r="R709" s="229"/>
      <c r="S709" s="229"/>
      <c r="T709" s="229"/>
      <c r="U709" s="229"/>
      <c r="V709" s="229"/>
      <c r="W709" s="229"/>
      <c r="X709" s="229"/>
      <c r="Y709" s="229"/>
      <c r="Z709" s="229"/>
    </row>
    <row r="710" spans="1:26" ht="21" hidden="1" customHeight="1">
      <c r="A710" s="161"/>
      <c r="B710" s="70"/>
      <c r="C710" s="168"/>
      <c r="D710" s="204"/>
      <c r="E710" s="969" t="s">
        <v>225</v>
      </c>
      <c r="F710" s="66" t="s">
        <v>900</v>
      </c>
      <c r="G710" s="82" t="s">
        <v>102</v>
      </c>
      <c r="H710" s="961"/>
      <c r="I710" s="796"/>
      <c r="J710" s="820"/>
      <c r="K710" s="820" t="s">
        <v>978</v>
      </c>
      <c r="L710" s="820">
        <v>1</v>
      </c>
      <c r="M710" s="957"/>
      <c r="N710" s="820">
        <f>L710*M710</f>
        <v>0</v>
      </c>
      <c r="O710" s="820"/>
      <c r="P710" s="103" t="s">
        <v>878</v>
      </c>
      <c r="Q710" s="228"/>
      <c r="R710" s="228"/>
      <c r="S710" s="228"/>
      <c r="T710" s="228"/>
      <c r="U710" s="228"/>
      <c r="V710" s="228"/>
      <c r="W710" s="228"/>
      <c r="X710" s="228"/>
      <c r="Y710" s="228"/>
      <c r="Z710" s="228"/>
    </row>
    <row r="711" spans="1:26" ht="21" hidden="1" customHeight="1">
      <c r="A711" s="161"/>
      <c r="B711" s="70"/>
      <c r="C711" s="168"/>
      <c r="D711" s="204"/>
      <c r="E711" s="732"/>
      <c r="F711" s="66" t="s">
        <v>891</v>
      </c>
      <c r="G711" s="82" t="s">
        <v>102</v>
      </c>
      <c r="H711" s="961"/>
      <c r="I711" s="796"/>
      <c r="J711" s="732"/>
      <c r="K711" s="732"/>
      <c r="L711" s="732"/>
      <c r="M711" s="732"/>
      <c r="N711" s="732"/>
      <c r="O711" s="732"/>
      <c r="P711" s="103" t="s">
        <v>878</v>
      </c>
      <c r="Q711" s="228"/>
      <c r="R711" s="228"/>
      <c r="S711" s="228"/>
      <c r="T711" s="228"/>
      <c r="U711" s="228"/>
      <c r="V711" s="228"/>
      <c r="W711" s="228"/>
      <c r="X711" s="228"/>
      <c r="Y711" s="228"/>
      <c r="Z711" s="228"/>
    </row>
    <row r="712" spans="1:26" ht="15.75" hidden="1" customHeight="1">
      <c r="A712" s="161"/>
      <c r="B712" s="70"/>
      <c r="C712" s="168"/>
      <c r="D712" s="204"/>
      <c r="E712" s="732"/>
      <c r="F712" s="66" t="s">
        <v>979</v>
      </c>
      <c r="G712" s="82" t="s">
        <v>102</v>
      </c>
      <c r="H712" s="961"/>
      <c r="I712" s="796"/>
      <c r="J712" s="732"/>
      <c r="K712" s="732"/>
      <c r="L712" s="732"/>
      <c r="M712" s="732"/>
      <c r="N712" s="732"/>
      <c r="O712" s="732"/>
      <c r="P712" s="103" t="s">
        <v>878</v>
      </c>
      <c r="Q712" s="228"/>
      <c r="R712" s="228"/>
      <c r="S712" s="228"/>
      <c r="T712" s="228"/>
      <c r="U712" s="228"/>
      <c r="V712" s="228"/>
      <c r="W712" s="228"/>
      <c r="X712" s="228"/>
      <c r="Y712" s="228"/>
      <c r="Z712" s="228"/>
    </row>
    <row r="713" spans="1:26" ht="15.75" hidden="1" customHeight="1">
      <c r="A713" s="161"/>
      <c r="B713" s="70"/>
      <c r="C713" s="168"/>
      <c r="D713" s="204"/>
      <c r="E713" s="732"/>
      <c r="F713" s="66" t="s">
        <v>980</v>
      </c>
      <c r="G713" s="82" t="s">
        <v>102</v>
      </c>
      <c r="H713" s="961"/>
      <c r="I713" s="796"/>
      <c r="J713" s="732"/>
      <c r="K713" s="732"/>
      <c r="L713" s="732"/>
      <c r="M713" s="732"/>
      <c r="N713" s="732"/>
      <c r="O713" s="732"/>
      <c r="P713" s="103" t="s">
        <v>878</v>
      </c>
      <c r="Q713" s="228"/>
      <c r="R713" s="228"/>
      <c r="S713" s="228"/>
      <c r="T713" s="228"/>
      <c r="U713" s="228"/>
      <c r="V713" s="228"/>
      <c r="W713" s="228"/>
      <c r="X713" s="228"/>
      <c r="Y713" s="228"/>
      <c r="Z713" s="228"/>
    </row>
    <row r="714" spans="1:26" ht="21" hidden="1" customHeight="1">
      <c r="A714" s="161"/>
      <c r="B714" s="70"/>
      <c r="C714" s="168"/>
      <c r="D714" s="204"/>
      <c r="E714" s="732"/>
      <c r="F714" s="66" t="s">
        <v>4</v>
      </c>
      <c r="G714" s="82" t="s">
        <v>102</v>
      </c>
      <c r="H714" s="961"/>
      <c r="I714" s="796"/>
      <c r="J714" s="732"/>
      <c r="K714" s="732"/>
      <c r="L714" s="732"/>
      <c r="M714" s="732"/>
      <c r="N714" s="732"/>
      <c r="O714" s="732"/>
      <c r="P714" s="103" t="s">
        <v>981</v>
      </c>
      <c r="Q714" s="228"/>
      <c r="R714" s="228"/>
      <c r="S714" s="228"/>
      <c r="T714" s="228"/>
      <c r="U714" s="228"/>
      <c r="V714" s="228"/>
      <c r="W714" s="228"/>
      <c r="X714" s="228"/>
      <c r="Y714" s="228"/>
      <c r="Z714" s="228"/>
    </row>
    <row r="715" spans="1:26" ht="21" hidden="1" customHeight="1">
      <c r="A715" s="161"/>
      <c r="B715" s="70"/>
      <c r="C715" s="168"/>
      <c r="D715" s="204"/>
      <c r="E715" s="732"/>
      <c r="F715" s="66" t="s">
        <v>884</v>
      </c>
      <c r="G715" s="82" t="s">
        <v>102</v>
      </c>
      <c r="H715" s="961"/>
      <c r="I715" s="796"/>
      <c r="J715" s="732"/>
      <c r="K715" s="732"/>
      <c r="L715" s="732"/>
      <c r="M715" s="732"/>
      <c r="N715" s="732"/>
      <c r="O715" s="732"/>
      <c r="P715" s="103" t="s">
        <v>885</v>
      </c>
      <c r="Q715" s="228"/>
      <c r="R715" s="228"/>
      <c r="S715" s="228"/>
      <c r="T715" s="228"/>
      <c r="U715" s="228"/>
      <c r="V715" s="228"/>
      <c r="W715" s="228"/>
      <c r="X715" s="228"/>
      <c r="Y715" s="228"/>
      <c r="Z715" s="228"/>
    </row>
    <row r="716" spans="1:26" ht="21" hidden="1" customHeight="1">
      <c r="A716" s="161"/>
      <c r="B716" s="70"/>
      <c r="C716" s="168"/>
      <c r="D716" s="204"/>
      <c r="E716" s="969" t="s">
        <v>227</v>
      </c>
      <c r="F716" s="66" t="s">
        <v>900</v>
      </c>
      <c r="G716" s="82" t="s">
        <v>102</v>
      </c>
      <c r="H716" s="961"/>
      <c r="I716" s="796"/>
      <c r="J716" s="820"/>
      <c r="K716" s="820" t="s">
        <v>978</v>
      </c>
      <c r="L716" s="820">
        <v>1</v>
      </c>
      <c r="M716" s="957"/>
      <c r="N716" s="820">
        <f>L716*M716</f>
        <v>0</v>
      </c>
      <c r="O716" s="820"/>
      <c r="P716" s="103" t="s">
        <v>878</v>
      </c>
      <c r="Q716" s="228"/>
      <c r="R716" s="228"/>
      <c r="S716" s="228"/>
      <c r="T716" s="228"/>
      <c r="U716" s="228"/>
      <c r="V716" s="228"/>
      <c r="W716" s="228"/>
      <c r="X716" s="228"/>
      <c r="Y716" s="228"/>
      <c r="Z716" s="228"/>
    </row>
    <row r="717" spans="1:26" ht="21" hidden="1" customHeight="1">
      <c r="A717" s="161"/>
      <c r="B717" s="70"/>
      <c r="C717" s="168"/>
      <c r="D717" s="204"/>
      <c r="E717" s="732"/>
      <c r="F717" s="66" t="s">
        <v>891</v>
      </c>
      <c r="G717" s="82" t="s">
        <v>102</v>
      </c>
      <c r="H717" s="961"/>
      <c r="I717" s="796"/>
      <c r="J717" s="732"/>
      <c r="K717" s="732"/>
      <c r="L717" s="732"/>
      <c r="M717" s="732"/>
      <c r="N717" s="732"/>
      <c r="O717" s="732"/>
      <c r="P717" s="103" t="s">
        <v>878</v>
      </c>
      <c r="Q717" s="228"/>
      <c r="R717" s="228"/>
      <c r="S717" s="228"/>
      <c r="T717" s="228"/>
      <c r="U717" s="228"/>
      <c r="V717" s="228"/>
      <c r="W717" s="228"/>
      <c r="X717" s="228"/>
      <c r="Y717" s="228"/>
      <c r="Z717" s="228"/>
    </row>
    <row r="718" spans="1:26" ht="15.75" hidden="1" customHeight="1">
      <c r="A718" s="161"/>
      <c r="B718" s="70"/>
      <c r="C718" s="168"/>
      <c r="D718" s="204"/>
      <c r="E718" s="732"/>
      <c r="F718" s="66" t="s">
        <v>979</v>
      </c>
      <c r="G718" s="82" t="s">
        <v>102</v>
      </c>
      <c r="H718" s="961"/>
      <c r="I718" s="796"/>
      <c r="J718" s="732"/>
      <c r="K718" s="732"/>
      <c r="L718" s="732"/>
      <c r="M718" s="732"/>
      <c r="N718" s="732"/>
      <c r="O718" s="732"/>
      <c r="P718" s="103" t="s">
        <v>878</v>
      </c>
      <c r="Q718" s="228"/>
      <c r="R718" s="228"/>
      <c r="S718" s="228"/>
      <c r="T718" s="228"/>
      <c r="U718" s="228"/>
      <c r="V718" s="228"/>
      <c r="W718" s="228"/>
      <c r="X718" s="228"/>
      <c r="Y718" s="228"/>
      <c r="Z718" s="228"/>
    </row>
    <row r="719" spans="1:26" ht="15.75" hidden="1" customHeight="1">
      <c r="A719" s="161"/>
      <c r="B719" s="70"/>
      <c r="C719" s="168"/>
      <c r="D719" s="204"/>
      <c r="E719" s="732"/>
      <c r="F719" s="66" t="s">
        <v>980</v>
      </c>
      <c r="G719" s="82" t="s">
        <v>102</v>
      </c>
      <c r="H719" s="961"/>
      <c r="I719" s="796"/>
      <c r="J719" s="732"/>
      <c r="K719" s="732"/>
      <c r="L719" s="732"/>
      <c r="M719" s="732"/>
      <c r="N719" s="732"/>
      <c r="O719" s="732"/>
      <c r="P719" s="103" t="s">
        <v>878</v>
      </c>
      <c r="Q719" s="228"/>
      <c r="R719" s="228"/>
      <c r="S719" s="228"/>
      <c r="T719" s="228"/>
      <c r="U719" s="228"/>
      <c r="V719" s="228"/>
      <c r="W719" s="228"/>
      <c r="X719" s="228"/>
      <c r="Y719" s="228"/>
      <c r="Z719" s="228"/>
    </row>
    <row r="720" spans="1:26" ht="21" hidden="1" customHeight="1">
      <c r="A720" s="161"/>
      <c r="B720" s="70"/>
      <c r="C720" s="168"/>
      <c r="D720" s="204"/>
      <c r="E720" s="732"/>
      <c r="F720" s="66" t="s">
        <v>4</v>
      </c>
      <c r="G720" s="82" t="s">
        <v>102</v>
      </c>
      <c r="H720" s="961"/>
      <c r="I720" s="796"/>
      <c r="J720" s="732"/>
      <c r="K720" s="732"/>
      <c r="L720" s="732"/>
      <c r="M720" s="732"/>
      <c r="N720" s="732"/>
      <c r="O720" s="732"/>
      <c r="P720" s="103" t="s">
        <v>981</v>
      </c>
      <c r="Q720" s="228"/>
      <c r="R720" s="228"/>
      <c r="S720" s="228"/>
      <c r="T720" s="228"/>
      <c r="U720" s="228"/>
      <c r="V720" s="228"/>
      <c r="W720" s="228"/>
      <c r="X720" s="228"/>
      <c r="Y720" s="228"/>
      <c r="Z720" s="228"/>
    </row>
    <row r="721" spans="1:26" ht="21" hidden="1" customHeight="1">
      <c r="A721" s="161"/>
      <c r="B721" s="70"/>
      <c r="C721" s="168"/>
      <c r="D721" s="204"/>
      <c r="E721" s="732"/>
      <c r="F721" s="66" t="s">
        <v>884</v>
      </c>
      <c r="G721" s="82" t="s">
        <v>102</v>
      </c>
      <c r="H721" s="961"/>
      <c r="I721" s="796"/>
      <c r="J721" s="732"/>
      <c r="K721" s="732"/>
      <c r="L721" s="732"/>
      <c r="M721" s="732"/>
      <c r="N721" s="732"/>
      <c r="O721" s="732"/>
      <c r="P721" s="103" t="s">
        <v>885</v>
      </c>
      <c r="Q721" s="228"/>
      <c r="R721" s="228"/>
      <c r="S721" s="228"/>
      <c r="T721" s="228"/>
      <c r="U721" s="228"/>
      <c r="V721" s="228"/>
      <c r="W721" s="228"/>
      <c r="X721" s="228"/>
      <c r="Y721" s="228"/>
      <c r="Z721" s="228"/>
    </row>
    <row r="722" spans="1:26" ht="44.25" customHeight="1">
      <c r="A722" s="200"/>
      <c r="B722" s="201"/>
      <c r="C722" s="253" t="s">
        <v>131</v>
      </c>
      <c r="D722" s="998" t="s">
        <v>982</v>
      </c>
      <c r="E722" s="785"/>
      <c r="F722" s="785"/>
      <c r="G722" s="785"/>
      <c r="H722" s="785"/>
      <c r="I722" s="796"/>
      <c r="J722" s="261"/>
      <c r="K722" s="262"/>
      <c r="L722" s="263"/>
      <c r="M722" s="264"/>
      <c r="N722" s="253">
        <f>SUM(N723:N732)</f>
        <v>0</v>
      </c>
      <c r="O722" s="253"/>
      <c r="P722" s="235" t="s">
        <v>983</v>
      </c>
      <c r="Q722" s="230"/>
      <c r="R722" s="230"/>
      <c r="S722" s="230"/>
      <c r="T722" s="230"/>
      <c r="U722" s="230"/>
      <c r="V722" s="230"/>
      <c r="W722" s="230"/>
      <c r="X722" s="230"/>
      <c r="Y722" s="230"/>
      <c r="Z722" s="230"/>
    </row>
    <row r="723" spans="1:26" ht="33" hidden="1" customHeight="1">
      <c r="A723" s="161"/>
      <c r="B723" s="70"/>
      <c r="C723" s="168"/>
      <c r="D723" s="204"/>
      <c r="E723" s="969" t="s">
        <v>225</v>
      </c>
      <c r="F723" s="66" t="s">
        <v>984</v>
      </c>
      <c r="G723" s="82" t="s">
        <v>102</v>
      </c>
      <c r="H723" s="961"/>
      <c r="I723" s="796"/>
      <c r="J723" s="820"/>
      <c r="K723" s="820" t="s">
        <v>985</v>
      </c>
      <c r="L723" s="820">
        <v>1</v>
      </c>
      <c r="M723" s="957"/>
      <c r="N723" s="820">
        <f>L723*M723</f>
        <v>0</v>
      </c>
      <c r="O723" s="820"/>
      <c r="P723" s="103" t="s">
        <v>878</v>
      </c>
      <c r="Q723" s="228"/>
      <c r="R723" s="228"/>
      <c r="S723" s="228"/>
      <c r="T723" s="228"/>
      <c r="U723" s="228"/>
      <c r="V723" s="228"/>
      <c r="W723" s="228"/>
      <c r="X723" s="228"/>
      <c r="Y723" s="228"/>
      <c r="Z723" s="228"/>
    </row>
    <row r="724" spans="1:26" ht="21" hidden="1" customHeight="1">
      <c r="A724" s="161"/>
      <c r="B724" s="70"/>
      <c r="C724" s="168"/>
      <c r="D724" s="204"/>
      <c r="E724" s="732"/>
      <c r="F724" s="66" t="s">
        <v>891</v>
      </c>
      <c r="G724" s="82" t="s">
        <v>102</v>
      </c>
      <c r="H724" s="961"/>
      <c r="I724" s="796"/>
      <c r="J724" s="732"/>
      <c r="K724" s="732"/>
      <c r="L724" s="732"/>
      <c r="M724" s="732"/>
      <c r="N724" s="732"/>
      <c r="O724" s="732"/>
      <c r="P724" s="103" t="s">
        <v>878</v>
      </c>
      <c r="Q724" s="228"/>
      <c r="R724" s="228"/>
      <c r="S724" s="228"/>
      <c r="T724" s="228"/>
      <c r="U724" s="228"/>
      <c r="V724" s="228"/>
      <c r="W724" s="228"/>
      <c r="X724" s="228"/>
      <c r="Y724" s="228"/>
      <c r="Z724" s="228"/>
    </row>
    <row r="725" spans="1:26" ht="21" hidden="1" customHeight="1">
      <c r="A725" s="161"/>
      <c r="B725" s="70"/>
      <c r="C725" s="168"/>
      <c r="D725" s="204"/>
      <c r="E725" s="732"/>
      <c r="F725" s="66" t="s">
        <v>4</v>
      </c>
      <c r="G725" s="82" t="s">
        <v>102</v>
      </c>
      <c r="H725" s="961"/>
      <c r="I725" s="796"/>
      <c r="J725" s="732"/>
      <c r="K725" s="732"/>
      <c r="L725" s="732"/>
      <c r="M725" s="732"/>
      <c r="N725" s="732"/>
      <c r="O725" s="732"/>
      <c r="P725" s="103" t="s">
        <v>981</v>
      </c>
      <c r="Q725" s="228"/>
      <c r="R725" s="228"/>
      <c r="S725" s="228"/>
      <c r="T725" s="228"/>
      <c r="U725" s="228"/>
      <c r="V725" s="228"/>
      <c r="W725" s="228"/>
      <c r="X725" s="228"/>
      <c r="Y725" s="228"/>
      <c r="Z725" s="228"/>
    </row>
    <row r="726" spans="1:26" ht="21" hidden="1" customHeight="1">
      <c r="A726" s="161"/>
      <c r="B726" s="70"/>
      <c r="C726" s="168"/>
      <c r="D726" s="204"/>
      <c r="E726" s="732"/>
      <c r="F726" s="66" t="s">
        <v>884</v>
      </c>
      <c r="G726" s="82" t="s">
        <v>102</v>
      </c>
      <c r="H726" s="961"/>
      <c r="I726" s="796"/>
      <c r="J726" s="732"/>
      <c r="K726" s="732"/>
      <c r="L726" s="732"/>
      <c r="M726" s="732"/>
      <c r="N726" s="732"/>
      <c r="O726" s="732"/>
      <c r="P726" s="103" t="s">
        <v>885</v>
      </c>
      <c r="Q726" s="228"/>
      <c r="R726" s="228"/>
      <c r="S726" s="228"/>
      <c r="T726" s="228"/>
      <c r="U726" s="228"/>
      <c r="V726" s="228"/>
      <c r="W726" s="228"/>
      <c r="X726" s="228"/>
      <c r="Y726" s="228"/>
      <c r="Z726" s="228"/>
    </row>
    <row r="727" spans="1:26" ht="27" hidden="1" customHeight="1">
      <c r="A727" s="161"/>
      <c r="B727" s="70"/>
      <c r="C727" s="168"/>
      <c r="D727" s="247"/>
      <c r="E727" s="254"/>
      <c r="F727" s="66" t="s">
        <v>986</v>
      </c>
      <c r="G727" s="82" t="s">
        <v>102</v>
      </c>
      <c r="H727" s="961"/>
      <c r="I727" s="796"/>
      <c r="J727" s="733"/>
      <c r="K727" s="733"/>
      <c r="L727" s="733"/>
      <c r="M727" s="733"/>
      <c r="N727" s="733"/>
      <c r="O727" s="733"/>
      <c r="P727" s="103" t="s">
        <v>987</v>
      </c>
      <c r="Q727" s="228"/>
      <c r="R727" s="228"/>
      <c r="S727" s="228"/>
      <c r="T727" s="228"/>
      <c r="U727" s="228"/>
      <c r="V727" s="228"/>
      <c r="W727" s="228"/>
      <c r="X727" s="228"/>
      <c r="Y727" s="228"/>
      <c r="Z727" s="228"/>
    </row>
    <row r="728" spans="1:26" ht="33" hidden="1" customHeight="1">
      <c r="A728" s="161"/>
      <c r="B728" s="70"/>
      <c r="C728" s="168"/>
      <c r="D728" s="204"/>
      <c r="E728" s="969" t="s">
        <v>227</v>
      </c>
      <c r="F728" s="66" t="s">
        <v>984</v>
      </c>
      <c r="G728" s="82" t="s">
        <v>102</v>
      </c>
      <c r="H728" s="961"/>
      <c r="I728" s="796"/>
      <c r="J728" s="820"/>
      <c r="K728" s="820" t="s">
        <v>985</v>
      </c>
      <c r="L728" s="820">
        <v>1</v>
      </c>
      <c r="M728" s="957"/>
      <c r="N728" s="820">
        <f>L728*M728</f>
        <v>0</v>
      </c>
      <c r="O728" s="820"/>
      <c r="P728" s="103" t="s">
        <v>878</v>
      </c>
      <c r="Q728" s="228"/>
      <c r="R728" s="228"/>
      <c r="S728" s="228"/>
      <c r="T728" s="228"/>
      <c r="U728" s="228"/>
      <c r="V728" s="228"/>
      <c r="W728" s="228"/>
      <c r="X728" s="228"/>
      <c r="Y728" s="228"/>
      <c r="Z728" s="228"/>
    </row>
    <row r="729" spans="1:26" ht="21" hidden="1" customHeight="1">
      <c r="A729" s="161"/>
      <c r="B729" s="70"/>
      <c r="C729" s="168"/>
      <c r="D729" s="204"/>
      <c r="E729" s="732"/>
      <c r="F729" s="66" t="s">
        <v>891</v>
      </c>
      <c r="G729" s="82" t="s">
        <v>102</v>
      </c>
      <c r="H729" s="961"/>
      <c r="I729" s="796"/>
      <c r="J729" s="732"/>
      <c r="K729" s="732"/>
      <c r="L729" s="732"/>
      <c r="M729" s="732"/>
      <c r="N729" s="732"/>
      <c r="O729" s="732"/>
      <c r="P729" s="103" t="s">
        <v>878</v>
      </c>
      <c r="Q729" s="228"/>
      <c r="R729" s="228"/>
      <c r="S729" s="228"/>
      <c r="T729" s="228"/>
      <c r="U729" s="228"/>
      <c r="V729" s="228"/>
      <c r="W729" s="228"/>
      <c r="X729" s="228"/>
      <c r="Y729" s="228"/>
      <c r="Z729" s="228"/>
    </row>
    <row r="730" spans="1:26" ht="21" hidden="1" customHeight="1">
      <c r="A730" s="161"/>
      <c r="B730" s="70"/>
      <c r="C730" s="168"/>
      <c r="D730" s="204"/>
      <c r="E730" s="732"/>
      <c r="F730" s="66" t="s">
        <v>4</v>
      </c>
      <c r="G730" s="82" t="s">
        <v>102</v>
      </c>
      <c r="H730" s="961"/>
      <c r="I730" s="796"/>
      <c r="J730" s="732"/>
      <c r="K730" s="732"/>
      <c r="L730" s="732"/>
      <c r="M730" s="732"/>
      <c r="N730" s="732"/>
      <c r="O730" s="732"/>
      <c r="P730" s="103" t="s">
        <v>981</v>
      </c>
      <c r="Q730" s="228"/>
      <c r="R730" s="228"/>
      <c r="S730" s="228"/>
      <c r="T730" s="228"/>
      <c r="U730" s="228"/>
      <c r="V730" s="228"/>
      <c r="W730" s="228"/>
      <c r="X730" s="228"/>
      <c r="Y730" s="228"/>
      <c r="Z730" s="228"/>
    </row>
    <row r="731" spans="1:26" ht="21" hidden="1" customHeight="1">
      <c r="A731" s="161"/>
      <c r="B731" s="70"/>
      <c r="C731" s="168"/>
      <c r="D731" s="204"/>
      <c r="E731" s="732"/>
      <c r="F731" s="66" t="s">
        <v>884</v>
      </c>
      <c r="G731" s="82" t="s">
        <v>102</v>
      </c>
      <c r="H731" s="961"/>
      <c r="I731" s="796"/>
      <c r="J731" s="732"/>
      <c r="K731" s="732"/>
      <c r="L731" s="732"/>
      <c r="M731" s="732"/>
      <c r="N731" s="732"/>
      <c r="O731" s="732"/>
      <c r="P731" s="103" t="s">
        <v>885</v>
      </c>
      <c r="Q731" s="228"/>
      <c r="R731" s="228"/>
      <c r="S731" s="228"/>
      <c r="T731" s="228"/>
      <c r="U731" s="228"/>
      <c r="V731" s="228"/>
      <c r="W731" s="228"/>
      <c r="X731" s="228"/>
      <c r="Y731" s="228"/>
      <c r="Z731" s="228"/>
    </row>
    <row r="732" spans="1:26" ht="27" hidden="1" customHeight="1">
      <c r="A732" s="161"/>
      <c r="B732" s="70"/>
      <c r="C732" s="168"/>
      <c r="D732" s="247"/>
      <c r="E732" s="254"/>
      <c r="F732" s="66" t="s">
        <v>986</v>
      </c>
      <c r="G732" s="82" t="s">
        <v>102</v>
      </c>
      <c r="H732" s="961"/>
      <c r="I732" s="796"/>
      <c r="J732" s="733"/>
      <c r="K732" s="733"/>
      <c r="L732" s="733"/>
      <c r="M732" s="733"/>
      <c r="N732" s="733"/>
      <c r="O732" s="733"/>
      <c r="P732" s="103" t="s">
        <v>988</v>
      </c>
      <c r="Q732" s="228"/>
      <c r="R732" s="228"/>
      <c r="S732" s="228"/>
      <c r="T732" s="228"/>
      <c r="U732" s="228"/>
      <c r="V732" s="228"/>
      <c r="W732" s="228"/>
      <c r="X732" s="228"/>
      <c r="Y732" s="228"/>
      <c r="Z732" s="228"/>
    </row>
    <row r="733" spans="1:26" ht="32.25" customHeight="1">
      <c r="A733" s="195"/>
      <c r="B733" s="255" t="s">
        <v>157</v>
      </c>
      <c r="C733" s="978" t="s">
        <v>257</v>
      </c>
      <c r="D733" s="785"/>
      <c r="E733" s="785"/>
      <c r="F733" s="785"/>
      <c r="G733" s="785"/>
      <c r="H733" s="785"/>
      <c r="I733" s="796"/>
      <c r="J733" s="210"/>
      <c r="K733" s="211"/>
      <c r="L733" s="212"/>
      <c r="M733" s="213"/>
      <c r="N733" s="214">
        <f>SUM(N735:N754)</f>
        <v>0</v>
      </c>
      <c r="O733" s="214"/>
      <c r="P733" s="190" t="s">
        <v>888</v>
      </c>
      <c r="Q733" s="229"/>
      <c r="R733" s="229"/>
      <c r="S733" s="229"/>
      <c r="T733" s="229"/>
      <c r="U733" s="229"/>
      <c r="V733" s="229"/>
      <c r="W733" s="229"/>
      <c r="X733" s="229"/>
      <c r="Y733" s="229"/>
      <c r="Z733" s="229"/>
    </row>
    <row r="734" spans="1:26" ht="31.5" customHeight="1">
      <c r="A734" s="161"/>
      <c r="B734" s="72"/>
      <c r="C734" s="86"/>
      <c r="D734" s="980" t="s">
        <v>258</v>
      </c>
      <c r="E734" s="785"/>
      <c r="F734" s="785"/>
      <c r="G734" s="785"/>
      <c r="H734" s="785"/>
      <c r="I734" s="796"/>
      <c r="J734" s="265"/>
      <c r="K734" s="266"/>
      <c r="L734" s="267"/>
      <c r="M734" s="268"/>
      <c r="N734" s="269"/>
      <c r="O734" s="269"/>
      <c r="P734" s="103"/>
      <c r="Q734" s="228"/>
      <c r="R734" s="228"/>
      <c r="S734" s="228"/>
      <c r="T734" s="228"/>
      <c r="U734" s="228"/>
      <c r="V734" s="228"/>
      <c r="W734" s="228"/>
      <c r="X734" s="228"/>
      <c r="Y734" s="228"/>
      <c r="Z734" s="228"/>
    </row>
    <row r="735" spans="1:26" ht="21" hidden="1" customHeight="1">
      <c r="A735" s="256"/>
      <c r="B735" s="173"/>
      <c r="C735" s="173"/>
      <c r="D735" s="257" t="s">
        <v>127</v>
      </c>
      <c r="E735" s="788" t="s">
        <v>989</v>
      </c>
      <c r="F735" s="785"/>
      <c r="G735" s="258" t="s">
        <v>102</v>
      </c>
      <c r="H735" s="961"/>
      <c r="I735" s="796"/>
      <c r="J735" s="820"/>
      <c r="K735" s="820" t="s">
        <v>877</v>
      </c>
      <c r="L735" s="820">
        <v>1</v>
      </c>
      <c r="M735" s="957"/>
      <c r="N735" s="820">
        <f>L735*M735</f>
        <v>0</v>
      </c>
      <c r="O735" s="820"/>
      <c r="P735" s="103" t="s">
        <v>878</v>
      </c>
      <c r="Q735" s="270"/>
      <c r="R735" s="270"/>
      <c r="S735" s="270"/>
      <c r="T735" s="270"/>
      <c r="U735" s="270"/>
      <c r="V735" s="270"/>
      <c r="W735" s="270"/>
      <c r="X735" s="270"/>
      <c r="Y735" s="270"/>
      <c r="Z735" s="270"/>
    </row>
    <row r="736" spans="1:26" ht="21" hidden="1" customHeight="1">
      <c r="A736" s="256"/>
      <c r="B736" s="173"/>
      <c r="C736" s="173"/>
      <c r="D736" s="257"/>
      <c r="E736" s="788" t="s">
        <v>990</v>
      </c>
      <c r="F736" s="785"/>
      <c r="G736" s="258" t="s">
        <v>102</v>
      </c>
      <c r="H736" s="961"/>
      <c r="I736" s="796"/>
      <c r="J736" s="732"/>
      <c r="K736" s="732"/>
      <c r="L736" s="732"/>
      <c r="M736" s="732"/>
      <c r="N736" s="732"/>
      <c r="O736" s="732"/>
      <c r="P736" s="103" t="s">
        <v>878</v>
      </c>
      <c r="Q736" s="270"/>
      <c r="R736" s="270"/>
      <c r="S736" s="270"/>
      <c r="T736" s="270"/>
      <c r="U736" s="270"/>
      <c r="V736" s="270"/>
      <c r="W736" s="270"/>
      <c r="X736" s="270"/>
      <c r="Y736" s="270"/>
      <c r="Z736" s="270"/>
    </row>
    <row r="737" spans="1:26" ht="21" hidden="1" customHeight="1">
      <c r="A737" s="256"/>
      <c r="B737" s="173"/>
      <c r="C737" s="173"/>
      <c r="D737" s="257"/>
      <c r="E737" s="788" t="s">
        <v>991</v>
      </c>
      <c r="F737" s="785"/>
      <c r="G737" s="258" t="s">
        <v>102</v>
      </c>
      <c r="H737" s="961"/>
      <c r="I737" s="796"/>
      <c r="J737" s="732"/>
      <c r="K737" s="732"/>
      <c r="L737" s="732"/>
      <c r="M737" s="732"/>
      <c r="N737" s="732"/>
      <c r="O737" s="732"/>
      <c r="P737" s="103" t="s">
        <v>878</v>
      </c>
      <c r="Q737" s="270"/>
      <c r="R737" s="270"/>
      <c r="S737" s="270"/>
      <c r="T737" s="270"/>
      <c r="U737" s="270"/>
      <c r="V737" s="270"/>
      <c r="W737" s="270"/>
      <c r="X737" s="270"/>
      <c r="Y737" s="270"/>
      <c r="Z737" s="270"/>
    </row>
    <row r="738" spans="1:26" ht="21" hidden="1" customHeight="1">
      <c r="A738" s="256"/>
      <c r="B738" s="173"/>
      <c r="C738" s="173"/>
      <c r="D738" s="257"/>
      <c r="E738" s="788" t="s">
        <v>992</v>
      </c>
      <c r="F738" s="785"/>
      <c r="G738" s="258" t="s">
        <v>102</v>
      </c>
      <c r="H738" s="961"/>
      <c r="I738" s="796"/>
      <c r="J738" s="732"/>
      <c r="K738" s="732"/>
      <c r="L738" s="732"/>
      <c r="M738" s="732"/>
      <c r="N738" s="732"/>
      <c r="O738" s="732"/>
      <c r="P738" s="103" t="s">
        <v>878</v>
      </c>
      <c r="Q738" s="270"/>
      <c r="R738" s="270"/>
      <c r="S738" s="270"/>
      <c r="T738" s="270"/>
      <c r="U738" s="270"/>
      <c r="V738" s="270"/>
      <c r="W738" s="270"/>
      <c r="X738" s="270"/>
      <c r="Y738" s="270"/>
      <c r="Z738" s="270"/>
    </row>
    <row r="739" spans="1:26" ht="21" hidden="1" customHeight="1">
      <c r="A739" s="256"/>
      <c r="B739" s="173"/>
      <c r="C739" s="173"/>
      <c r="D739" s="257"/>
      <c r="E739" s="788" t="s">
        <v>880</v>
      </c>
      <c r="F739" s="785"/>
      <c r="G739" s="258" t="s">
        <v>102</v>
      </c>
      <c r="H739" s="961"/>
      <c r="I739" s="796"/>
      <c r="J739" s="732"/>
      <c r="K739" s="732"/>
      <c r="L739" s="732"/>
      <c r="M739" s="732"/>
      <c r="N739" s="732"/>
      <c r="O739" s="732"/>
      <c r="P739" s="103" t="s">
        <v>878</v>
      </c>
      <c r="Q739" s="270"/>
      <c r="R739" s="270"/>
      <c r="S739" s="270"/>
      <c r="T739" s="270"/>
      <c r="U739" s="270"/>
      <c r="V739" s="270"/>
      <c r="W739" s="270"/>
      <c r="X739" s="270"/>
      <c r="Y739" s="270"/>
      <c r="Z739" s="270"/>
    </row>
    <row r="740" spans="1:26" ht="21" hidden="1" customHeight="1">
      <c r="A740" s="256"/>
      <c r="B740" s="173"/>
      <c r="C740" s="173"/>
      <c r="D740" s="257"/>
      <c r="E740" s="788" t="s">
        <v>881</v>
      </c>
      <c r="F740" s="785"/>
      <c r="G740" s="258" t="s">
        <v>102</v>
      </c>
      <c r="H740" s="961"/>
      <c r="I740" s="796"/>
      <c r="J740" s="732"/>
      <c r="K740" s="732"/>
      <c r="L740" s="732"/>
      <c r="M740" s="732"/>
      <c r="N740" s="732"/>
      <c r="O740" s="732"/>
      <c r="P740" s="103" t="s">
        <v>878</v>
      </c>
      <c r="Q740" s="270"/>
      <c r="R740" s="270"/>
      <c r="S740" s="270"/>
      <c r="T740" s="270"/>
      <c r="U740" s="270"/>
      <c r="V740" s="270"/>
      <c r="W740" s="270"/>
      <c r="X740" s="270"/>
      <c r="Y740" s="270"/>
      <c r="Z740" s="270"/>
    </row>
    <row r="741" spans="1:26" ht="21" hidden="1" customHeight="1">
      <c r="A741" s="256"/>
      <c r="B741" s="173"/>
      <c r="C741" s="173"/>
      <c r="D741" s="257"/>
      <c r="E741" s="788" t="s">
        <v>882</v>
      </c>
      <c r="F741" s="785"/>
      <c r="G741" s="258" t="s">
        <v>102</v>
      </c>
      <c r="H741" s="961"/>
      <c r="I741" s="796"/>
      <c r="J741" s="732"/>
      <c r="K741" s="732"/>
      <c r="L741" s="732"/>
      <c r="M741" s="732"/>
      <c r="N741" s="732"/>
      <c r="O741" s="732"/>
      <c r="P741" s="103" t="s">
        <v>878</v>
      </c>
      <c r="Q741" s="270"/>
      <c r="R741" s="270"/>
      <c r="S741" s="270"/>
      <c r="T741" s="270"/>
      <c r="U741" s="270"/>
      <c r="V741" s="270"/>
      <c r="W741" s="270"/>
      <c r="X741" s="270"/>
      <c r="Y741" s="270"/>
      <c r="Z741" s="270"/>
    </row>
    <row r="742" spans="1:26" ht="21" hidden="1" customHeight="1">
      <c r="A742" s="256"/>
      <c r="B742" s="173"/>
      <c r="C742" s="173"/>
      <c r="D742" s="257"/>
      <c r="E742" s="788" t="s">
        <v>4</v>
      </c>
      <c r="F742" s="785"/>
      <c r="G742" s="258" t="s">
        <v>102</v>
      </c>
      <c r="H742" s="961"/>
      <c r="I742" s="796"/>
      <c r="J742" s="732"/>
      <c r="K742" s="732"/>
      <c r="L742" s="732"/>
      <c r="M742" s="732"/>
      <c r="N742" s="732"/>
      <c r="O742" s="732"/>
      <c r="P742" s="86" t="s">
        <v>993</v>
      </c>
      <c r="Q742" s="270"/>
      <c r="R742" s="270"/>
      <c r="S742" s="270"/>
      <c r="T742" s="270"/>
      <c r="U742" s="270"/>
      <c r="V742" s="270"/>
      <c r="W742" s="270"/>
      <c r="X742" s="270"/>
      <c r="Y742" s="270"/>
      <c r="Z742" s="270"/>
    </row>
    <row r="743" spans="1:26" ht="21" hidden="1" customHeight="1">
      <c r="A743" s="256"/>
      <c r="B743" s="173"/>
      <c r="C743" s="173"/>
      <c r="D743" s="257"/>
      <c r="E743" s="788" t="s">
        <v>994</v>
      </c>
      <c r="F743" s="785"/>
      <c r="G743" s="258" t="s">
        <v>102</v>
      </c>
      <c r="H743" s="961"/>
      <c r="I743" s="796"/>
      <c r="J743" s="732"/>
      <c r="K743" s="732"/>
      <c r="L743" s="732"/>
      <c r="M743" s="732"/>
      <c r="N743" s="732"/>
      <c r="O743" s="732"/>
      <c r="P743" s="103" t="s">
        <v>885</v>
      </c>
      <c r="Q743" s="270"/>
      <c r="R743" s="270"/>
      <c r="S743" s="270"/>
      <c r="T743" s="270"/>
      <c r="U743" s="270"/>
      <c r="V743" s="270"/>
      <c r="W743" s="270"/>
      <c r="X743" s="270"/>
      <c r="Y743" s="270"/>
      <c r="Z743" s="270"/>
    </row>
    <row r="744" spans="1:26" ht="21" hidden="1" customHeight="1">
      <c r="A744" s="256"/>
      <c r="B744" s="173"/>
      <c r="C744" s="173"/>
      <c r="D744" s="259"/>
      <c r="E744" s="788" t="s">
        <v>986</v>
      </c>
      <c r="F744" s="785"/>
      <c r="G744" s="258" t="s">
        <v>102</v>
      </c>
      <c r="H744" s="961"/>
      <c r="I744" s="796"/>
      <c r="J744" s="733"/>
      <c r="K744" s="733"/>
      <c r="L744" s="733"/>
      <c r="M744" s="733"/>
      <c r="N744" s="733"/>
      <c r="O744" s="733"/>
      <c r="P744" s="103" t="s">
        <v>995</v>
      </c>
      <c r="Q744" s="270"/>
      <c r="R744" s="270"/>
      <c r="S744" s="270"/>
      <c r="T744" s="270"/>
      <c r="U744" s="270"/>
      <c r="V744" s="270"/>
      <c r="W744" s="270"/>
      <c r="X744" s="270"/>
      <c r="Y744" s="270"/>
      <c r="Z744" s="270"/>
    </row>
    <row r="745" spans="1:26" ht="21" hidden="1" customHeight="1">
      <c r="A745" s="256"/>
      <c r="B745" s="173"/>
      <c r="C745" s="173"/>
      <c r="D745" s="257" t="s">
        <v>129</v>
      </c>
      <c r="E745" s="788" t="s">
        <v>989</v>
      </c>
      <c r="F745" s="785"/>
      <c r="G745" s="258" t="s">
        <v>102</v>
      </c>
      <c r="H745" s="961"/>
      <c r="I745" s="796"/>
      <c r="J745" s="820"/>
      <c r="K745" s="820" t="s">
        <v>877</v>
      </c>
      <c r="L745" s="820">
        <v>1</v>
      </c>
      <c r="M745" s="957"/>
      <c r="N745" s="820">
        <f>L745*M745</f>
        <v>0</v>
      </c>
      <c r="O745" s="820"/>
      <c r="P745" s="103" t="s">
        <v>878</v>
      </c>
      <c r="Q745" s="270"/>
      <c r="R745" s="270"/>
      <c r="S745" s="270"/>
      <c r="T745" s="270"/>
      <c r="U745" s="270"/>
      <c r="V745" s="270"/>
      <c r="W745" s="270"/>
      <c r="X745" s="270"/>
      <c r="Y745" s="270"/>
      <c r="Z745" s="270"/>
    </row>
    <row r="746" spans="1:26" ht="21" hidden="1" customHeight="1">
      <c r="A746" s="256"/>
      <c r="B746" s="173"/>
      <c r="C746" s="173"/>
      <c r="D746" s="257"/>
      <c r="E746" s="788" t="s">
        <v>990</v>
      </c>
      <c r="F746" s="785"/>
      <c r="G746" s="258" t="s">
        <v>102</v>
      </c>
      <c r="H746" s="961"/>
      <c r="I746" s="796"/>
      <c r="J746" s="732"/>
      <c r="K746" s="732"/>
      <c r="L746" s="732"/>
      <c r="M746" s="732"/>
      <c r="N746" s="732"/>
      <c r="O746" s="732"/>
      <c r="P746" s="103" t="s">
        <v>878</v>
      </c>
      <c r="Q746" s="270"/>
      <c r="R746" s="270"/>
      <c r="S746" s="270"/>
      <c r="T746" s="270"/>
      <c r="U746" s="270"/>
      <c r="V746" s="270"/>
      <c r="W746" s="270"/>
      <c r="X746" s="270"/>
      <c r="Y746" s="270"/>
      <c r="Z746" s="270"/>
    </row>
    <row r="747" spans="1:26" ht="21" hidden="1" customHeight="1">
      <c r="A747" s="256"/>
      <c r="B747" s="173"/>
      <c r="C747" s="173"/>
      <c r="D747" s="257"/>
      <c r="E747" s="788" t="s">
        <v>991</v>
      </c>
      <c r="F747" s="785"/>
      <c r="G747" s="258" t="s">
        <v>102</v>
      </c>
      <c r="H747" s="961"/>
      <c r="I747" s="796"/>
      <c r="J747" s="732"/>
      <c r="K747" s="732"/>
      <c r="L747" s="732"/>
      <c r="M747" s="732"/>
      <c r="N747" s="732"/>
      <c r="O747" s="732"/>
      <c r="P747" s="103" t="s">
        <v>878</v>
      </c>
      <c r="Q747" s="270"/>
      <c r="R747" s="270"/>
      <c r="S747" s="270"/>
      <c r="T747" s="270"/>
      <c r="U747" s="270"/>
      <c r="V747" s="270"/>
      <c r="W747" s="270"/>
      <c r="X747" s="270"/>
      <c r="Y747" s="270"/>
      <c r="Z747" s="270"/>
    </row>
    <row r="748" spans="1:26" ht="21" hidden="1" customHeight="1">
      <c r="A748" s="256"/>
      <c r="B748" s="173"/>
      <c r="C748" s="173"/>
      <c r="D748" s="257"/>
      <c r="E748" s="788" t="s">
        <v>992</v>
      </c>
      <c r="F748" s="785"/>
      <c r="G748" s="258" t="s">
        <v>102</v>
      </c>
      <c r="H748" s="961"/>
      <c r="I748" s="796"/>
      <c r="J748" s="732"/>
      <c r="K748" s="732"/>
      <c r="L748" s="732"/>
      <c r="M748" s="732"/>
      <c r="N748" s="732"/>
      <c r="O748" s="732"/>
      <c r="P748" s="103" t="s">
        <v>878</v>
      </c>
      <c r="Q748" s="270"/>
      <c r="R748" s="270"/>
      <c r="S748" s="270"/>
      <c r="T748" s="270"/>
      <c r="U748" s="270"/>
      <c r="V748" s="270"/>
      <c r="W748" s="270"/>
      <c r="X748" s="270"/>
      <c r="Y748" s="270"/>
      <c r="Z748" s="270"/>
    </row>
    <row r="749" spans="1:26" ht="21" hidden="1" customHeight="1">
      <c r="A749" s="256"/>
      <c r="B749" s="173"/>
      <c r="C749" s="173"/>
      <c r="D749" s="257"/>
      <c r="E749" s="788" t="s">
        <v>880</v>
      </c>
      <c r="F749" s="785"/>
      <c r="G749" s="258" t="s">
        <v>102</v>
      </c>
      <c r="H749" s="961"/>
      <c r="I749" s="796"/>
      <c r="J749" s="732"/>
      <c r="K749" s="732"/>
      <c r="L749" s="732"/>
      <c r="M749" s="732"/>
      <c r="N749" s="732"/>
      <c r="O749" s="732"/>
      <c r="P749" s="103" t="s">
        <v>878</v>
      </c>
      <c r="Q749" s="270"/>
      <c r="R749" s="270"/>
      <c r="S749" s="270"/>
      <c r="T749" s="270"/>
      <c r="U749" s="270"/>
      <c r="V749" s="270"/>
      <c r="W749" s="270"/>
      <c r="X749" s="270"/>
      <c r="Y749" s="270"/>
      <c r="Z749" s="270"/>
    </row>
    <row r="750" spans="1:26" ht="21" hidden="1" customHeight="1">
      <c r="A750" s="256"/>
      <c r="B750" s="173"/>
      <c r="C750" s="173"/>
      <c r="D750" s="257"/>
      <c r="E750" s="788" t="s">
        <v>881</v>
      </c>
      <c r="F750" s="785"/>
      <c r="G750" s="258" t="s">
        <v>102</v>
      </c>
      <c r="H750" s="961"/>
      <c r="I750" s="796"/>
      <c r="J750" s="732"/>
      <c r="K750" s="732"/>
      <c r="L750" s="732"/>
      <c r="M750" s="732"/>
      <c r="N750" s="732"/>
      <c r="O750" s="732"/>
      <c r="P750" s="103" t="s">
        <v>878</v>
      </c>
      <c r="Q750" s="270"/>
      <c r="R750" s="270"/>
      <c r="S750" s="270"/>
      <c r="T750" s="270"/>
      <c r="U750" s="270"/>
      <c r="V750" s="270"/>
      <c r="W750" s="270"/>
      <c r="X750" s="270"/>
      <c r="Y750" s="270"/>
      <c r="Z750" s="270"/>
    </row>
    <row r="751" spans="1:26" ht="21" hidden="1" customHeight="1">
      <c r="A751" s="256"/>
      <c r="B751" s="173"/>
      <c r="C751" s="173"/>
      <c r="D751" s="257"/>
      <c r="E751" s="788" t="s">
        <v>882</v>
      </c>
      <c r="F751" s="785"/>
      <c r="G751" s="258" t="s">
        <v>102</v>
      </c>
      <c r="H751" s="961"/>
      <c r="I751" s="796"/>
      <c r="J751" s="732"/>
      <c r="K751" s="732"/>
      <c r="L751" s="732"/>
      <c r="M751" s="732"/>
      <c r="N751" s="732"/>
      <c r="O751" s="732"/>
      <c r="P751" s="103" t="s">
        <v>878</v>
      </c>
      <c r="Q751" s="270"/>
      <c r="R751" s="270"/>
      <c r="S751" s="270"/>
      <c r="T751" s="270"/>
      <c r="U751" s="270"/>
      <c r="V751" s="270"/>
      <c r="W751" s="270"/>
      <c r="X751" s="270"/>
      <c r="Y751" s="270"/>
      <c r="Z751" s="270"/>
    </row>
    <row r="752" spans="1:26" ht="21" hidden="1" customHeight="1">
      <c r="A752" s="256"/>
      <c r="B752" s="173"/>
      <c r="C752" s="173"/>
      <c r="D752" s="257"/>
      <c r="E752" s="788" t="s">
        <v>4</v>
      </c>
      <c r="F752" s="785"/>
      <c r="G752" s="258" t="s">
        <v>102</v>
      </c>
      <c r="H752" s="961"/>
      <c r="I752" s="796"/>
      <c r="J752" s="732"/>
      <c r="K752" s="732"/>
      <c r="L752" s="732"/>
      <c r="M752" s="732"/>
      <c r="N752" s="732"/>
      <c r="O752" s="732"/>
      <c r="P752" s="86" t="s">
        <v>993</v>
      </c>
      <c r="Q752" s="270"/>
      <c r="R752" s="270"/>
      <c r="S752" s="270"/>
      <c r="T752" s="270"/>
      <c r="U752" s="270"/>
      <c r="V752" s="270"/>
      <c r="W752" s="270"/>
      <c r="X752" s="270"/>
      <c r="Y752" s="270"/>
      <c r="Z752" s="270"/>
    </row>
    <row r="753" spans="1:26" ht="21" hidden="1" customHeight="1">
      <c r="A753" s="256"/>
      <c r="B753" s="173"/>
      <c r="C753" s="173"/>
      <c r="D753" s="257"/>
      <c r="E753" s="788" t="s">
        <v>994</v>
      </c>
      <c r="F753" s="785"/>
      <c r="G753" s="258" t="s">
        <v>102</v>
      </c>
      <c r="H753" s="961"/>
      <c r="I753" s="796"/>
      <c r="J753" s="732"/>
      <c r="K753" s="732"/>
      <c r="L753" s="732"/>
      <c r="M753" s="732"/>
      <c r="N753" s="732"/>
      <c r="O753" s="732"/>
      <c r="P753" s="103" t="s">
        <v>885</v>
      </c>
      <c r="Q753" s="270"/>
      <c r="R753" s="270"/>
      <c r="S753" s="270"/>
      <c r="T753" s="270"/>
      <c r="U753" s="270"/>
      <c r="V753" s="270"/>
      <c r="W753" s="270"/>
      <c r="X753" s="270"/>
      <c r="Y753" s="270"/>
      <c r="Z753" s="270"/>
    </row>
    <row r="754" spans="1:26" ht="21" hidden="1" customHeight="1">
      <c r="A754" s="256"/>
      <c r="B754" s="173"/>
      <c r="C754" s="173"/>
      <c r="D754" s="257"/>
      <c r="E754" s="788" t="s">
        <v>986</v>
      </c>
      <c r="F754" s="785"/>
      <c r="G754" s="258" t="s">
        <v>102</v>
      </c>
      <c r="H754" s="961"/>
      <c r="I754" s="796"/>
      <c r="J754" s="733"/>
      <c r="K754" s="733"/>
      <c r="L754" s="733"/>
      <c r="M754" s="733"/>
      <c r="N754" s="733"/>
      <c r="O754" s="733"/>
      <c r="P754" s="103" t="s">
        <v>995</v>
      </c>
      <c r="Q754" s="270"/>
      <c r="R754" s="270"/>
      <c r="S754" s="270"/>
      <c r="T754" s="270"/>
      <c r="U754" s="270"/>
      <c r="V754" s="270"/>
      <c r="W754" s="270"/>
      <c r="X754" s="270"/>
      <c r="Y754" s="270"/>
      <c r="Z754" s="270"/>
    </row>
    <row r="755" spans="1:26" ht="33.75" customHeight="1">
      <c r="A755" s="195"/>
      <c r="B755" s="255" t="s">
        <v>166</v>
      </c>
      <c r="C755" s="978" t="s">
        <v>259</v>
      </c>
      <c r="D755" s="785"/>
      <c r="E755" s="785"/>
      <c r="F755" s="785"/>
      <c r="G755" s="785"/>
      <c r="H755" s="785"/>
      <c r="I755" s="796"/>
      <c r="J755" s="210"/>
      <c r="K755" s="211"/>
      <c r="L755" s="212"/>
      <c r="M755" s="213"/>
      <c r="N755" s="214">
        <f>SUM(N757:N772)</f>
        <v>0</v>
      </c>
      <c r="O755" s="214"/>
      <c r="P755" s="190" t="s">
        <v>893</v>
      </c>
      <c r="Q755" s="229"/>
      <c r="R755" s="229"/>
      <c r="S755" s="229"/>
      <c r="T755" s="229"/>
      <c r="U755" s="229"/>
      <c r="V755" s="229"/>
      <c r="W755" s="229"/>
      <c r="X755" s="229"/>
      <c r="Y755" s="229"/>
      <c r="Z755" s="229"/>
    </row>
    <row r="756" spans="1:26" ht="32.25" customHeight="1">
      <c r="A756" s="161"/>
      <c r="B756" s="70"/>
      <c r="C756" s="260"/>
      <c r="D756" s="980" t="s">
        <v>258</v>
      </c>
      <c r="E756" s="785"/>
      <c r="F756" s="785"/>
      <c r="G756" s="785"/>
      <c r="H756" s="785"/>
      <c r="I756" s="796"/>
      <c r="J756" s="265"/>
      <c r="K756" s="266"/>
      <c r="L756" s="267"/>
      <c r="M756" s="268"/>
      <c r="N756" s="269"/>
      <c r="O756" s="269"/>
      <c r="P756" s="103"/>
      <c r="Q756" s="228"/>
      <c r="R756" s="228"/>
      <c r="S756" s="228"/>
      <c r="T756" s="228"/>
      <c r="U756" s="228"/>
      <c r="V756" s="228"/>
      <c r="W756" s="228"/>
      <c r="X756" s="228"/>
      <c r="Y756" s="228"/>
      <c r="Z756" s="228"/>
    </row>
    <row r="757" spans="1:26" ht="21" hidden="1" customHeight="1">
      <c r="A757" s="256"/>
      <c r="B757" s="173"/>
      <c r="C757" s="173"/>
      <c r="D757" s="257" t="s">
        <v>127</v>
      </c>
      <c r="E757" s="788" t="s">
        <v>876</v>
      </c>
      <c r="F757" s="785"/>
      <c r="G757" s="258" t="s">
        <v>102</v>
      </c>
      <c r="H757" s="961"/>
      <c r="I757" s="796"/>
      <c r="J757" s="820"/>
      <c r="K757" s="820" t="s">
        <v>877</v>
      </c>
      <c r="L757" s="820">
        <v>1</v>
      </c>
      <c r="M757" s="957"/>
      <c r="N757" s="820">
        <f>L757*M757</f>
        <v>0</v>
      </c>
      <c r="O757" s="820"/>
      <c r="P757" s="103" t="s">
        <v>878</v>
      </c>
      <c r="Q757" s="270"/>
      <c r="R757" s="270"/>
      <c r="S757" s="270"/>
      <c r="T757" s="270"/>
      <c r="U757" s="270"/>
      <c r="V757" s="270"/>
      <c r="W757" s="270"/>
      <c r="X757" s="270"/>
      <c r="Y757" s="270"/>
      <c r="Z757" s="270"/>
    </row>
    <row r="758" spans="1:26" ht="21" hidden="1" customHeight="1">
      <c r="A758" s="256"/>
      <c r="B758" s="173"/>
      <c r="C758" s="173"/>
      <c r="D758" s="257"/>
      <c r="E758" s="788" t="s">
        <v>996</v>
      </c>
      <c r="F758" s="785"/>
      <c r="G758" s="258" t="s">
        <v>102</v>
      </c>
      <c r="H758" s="961"/>
      <c r="I758" s="796"/>
      <c r="J758" s="732"/>
      <c r="K758" s="732"/>
      <c r="L758" s="732"/>
      <c r="M758" s="732"/>
      <c r="N758" s="732"/>
      <c r="O758" s="732"/>
      <c r="P758" s="103" t="s">
        <v>878</v>
      </c>
      <c r="Q758" s="270"/>
      <c r="R758" s="270"/>
      <c r="S758" s="270"/>
      <c r="T758" s="270"/>
      <c r="U758" s="270"/>
      <c r="V758" s="270"/>
      <c r="W758" s="270"/>
      <c r="X758" s="270"/>
      <c r="Y758" s="270"/>
      <c r="Z758" s="270"/>
    </row>
    <row r="759" spans="1:26" ht="21" hidden="1" customHeight="1">
      <c r="A759" s="256"/>
      <c r="B759" s="173"/>
      <c r="C759" s="173"/>
      <c r="D759" s="257"/>
      <c r="E759" s="788" t="s">
        <v>880</v>
      </c>
      <c r="F759" s="785"/>
      <c r="G759" s="258" t="s">
        <v>102</v>
      </c>
      <c r="H759" s="961"/>
      <c r="I759" s="796"/>
      <c r="J759" s="732"/>
      <c r="K759" s="732"/>
      <c r="L759" s="732"/>
      <c r="M759" s="732"/>
      <c r="N759" s="732"/>
      <c r="O759" s="732"/>
      <c r="P759" s="103" t="s">
        <v>878</v>
      </c>
      <c r="Q759" s="270"/>
      <c r="R759" s="270"/>
      <c r="S759" s="270"/>
      <c r="T759" s="270"/>
      <c r="U759" s="270"/>
      <c r="V759" s="270"/>
      <c r="W759" s="270"/>
      <c r="X759" s="270"/>
      <c r="Y759" s="270"/>
      <c r="Z759" s="270"/>
    </row>
    <row r="760" spans="1:26" ht="21" hidden="1" customHeight="1">
      <c r="A760" s="256"/>
      <c r="B760" s="173"/>
      <c r="C760" s="173"/>
      <c r="D760" s="257"/>
      <c r="E760" s="788" t="s">
        <v>881</v>
      </c>
      <c r="F760" s="785"/>
      <c r="G760" s="258" t="s">
        <v>102</v>
      </c>
      <c r="H760" s="961"/>
      <c r="I760" s="796"/>
      <c r="J760" s="732"/>
      <c r="K760" s="732"/>
      <c r="L760" s="732"/>
      <c r="M760" s="732"/>
      <c r="N760" s="732"/>
      <c r="O760" s="732"/>
      <c r="P760" s="103" t="s">
        <v>878</v>
      </c>
      <c r="Q760" s="270"/>
      <c r="R760" s="270"/>
      <c r="S760" s="270"/>
      <c r="T760" s="270"/>
      <c r="U760" s="270"/>
      <c r="V760" s="270"/>
      <c r="W760" s="270"/>
      <c r="X760" s="270"/>
      <c r="Y760" s="270"/>
      <c r="Z760" s="270"/>
    </row>
    <row r="761" spans="1:26" ht="21" hidden="1" customHeight="1">
      <c r="A761" s="256"/>
      <c r="B761" s="173"/>
      <c r="C761" s="173"/>
      <c r="D761" s="257"/>
      <c r="E761" s="788" t="s">
        <v>882</v>
      </c>
      <c r="F761" s="785"/>
      <c r="G761" s="258" t="s">
        <v>102</v>
      </c>
      <c r="H761" s="961"/>
      <c r="I761" s="796"/>
      <c r="J761" s="732"/>
      <c r="K761" s="732"/>
      <c r="L761" s="732"/>
      <c r="M761" s="732"/>
      <c r="N761" s="732"/>
      <c r="O761" s="732"/>
      <c r="P761" s="103" t="s">
        <v>878</v>
      </c>
      <c r="Q761" s="270"/>
      <c r="R761" s="270"/>
      <c r="S761" s="270"/>
      <c r="T761" s="270"/>
      <c r="U761" s="270"/>
      <c r="V761" s="270"/>
      <c r="W761" s="270"/>
      <c r="X761" s="270"/>
      <c r="Y761" s="270"/>
      <c r="Z761" s="270"/>
    </row>
    <row r="762" spans="1:26" ht="21" hidden="1" customHeight="1">
      <c r="A762" s="256"/>
      <c r="B762" s="173"/>
      <c r="C762" s="173"/>
      <c r="D762" s="257"/>
      <c r="E762" s="788" t="s">
        <v>4</v>
      </c>
      <c r="F762" s="785"/>
      <c r="G762" s="258" t="s">
        <v>102</v>
      </c>
      <c r="H762" s="961"/>
      <c r="I762" s="796"/>
      <c r="J762" s="732"/>
      <c r="K762" s="732"/>
      <c r="L762" s="732"/>
      <c r="M762" s="732"/>
      <c r="N762" s="732"/>
      <c r="O762" s="732"/>
      <c r="P762" s="86" t="s">
        <v>993</v>
      </c>
      <c r="Q762" s="270"/>
      <c r="R762" s="270"/>
      <c r="S762" s="270"/>
      <c r="T762" s="270"/>
      <c r="U762" s="270"/>
      <c r="V762" s="270"/>
      <c r="W762" s="270"/>
      <c r="X762" s="270"/>
      <c r="Y762" s="270"/>
      <c r="Z762" s="270"/>
    </row>
    <row r="763" spans="1:26" ht="21" hidden="1" customHeight="1">
      <c r="A763" s="256"/>
      <c r="B763" s="173"/>
      <c r="C763" s="173"/>
      <c r="D763" s="257"/>
      <c r="E763" s="788" t="s">
        <v>994</v>
      </c>
      <c r="F763" s="785"/>
      <c r="G763" s="258" t="s">
        <v>102</v>
      </c>
      <c r="H763" s="961"/>
      <c r="I763" s="796"/>
      <c r="J763" s="732"/>
      <c r="K763" s="732"/>
      <c r="L763" s="732"/>
      <c r="M763" s="732"/>
      <c r="N763" s="732"/>
      <c r="O763" s="732"/>
      <c r="P763" s="103" t="s">
        <v>885</v>
      </c>
      <c r="Q763" s="270"/>
      <c r="R763" s="270"/>
      <c r="S763" s="270"/>
      <c r="T763" s="270"/>
      <c r="U763" s="270"/>
      <c r="V763" s="270"/>
      <c r="W763" s="270"/>
      <c r="X763" s="270"/>
      <c r="Y763" s="270"/>
      <c r="Z763" s="270"/>
    </row>
    <row r="764" spans="1:26" ht="21" hidden="1" customHeight="1">
      <c r="A764" s="256"/>
      <c r="B764" s="173"/>
      <c r="C764" s="173"/>
      <c r="D764" s="257"/>
      <c r="E764" s="788" t="s">
        <v>986</v>
      </c>
      <c r="F764" s="785"/>
      <c r="G764" s="258" t="s">
        <v>102</v>
      </c>
      <c r="H764" s="961"/>
      <c r="I764" s="796"/>
      <c r="J764" s="733"/>
      <c r="K764" s="733"/>
      <c r="L764" s="733"/>
      <c r="M764" s="733"/>
      <c r="N764" s="733"/>
      <c r="O764" s="733"/>
      <c r="P764" s="103" t="s">
        <v>995</v>
      </c>
      <c r="Q764" s="270"/>
      <c r="R764" s="270"/>
      <c r="S764" s="270"/>
      <c r="T764" s="270"/>
      <c r="U764" s="270"/>
      <c r="V764" s="270"/>
      <c r="W764" s="270"/>
      <c r="X764" s="270"/>
      <c r="Y764" s="270"/>
      <c r="Z764" s="270"/>
    </row>
    <row r="765" spans="1:26" ht="21" hidden="1" customHeight="1">
      <c r="A765" s="256"/>
      <c r="B765" s="173"/>
      <c r="C765" s="173"/>
      <c r="D765" s="257" t="s">
        <v>129</v>
      </c>
      <c r="E765" s="788" t="s">
        <v>876</v>
      </c>
      <c r="F765" s="785"/>
      <c r="G765" s="258" t="s">
        <v>102</v>
      </c>
      <c r="H765" s="961"/>
      <c r="I765" s="796"/>
      <c r="J765" s="820"/>
      <c r="K765" s="820" t="s">
        <v>877</v>
      </c>
      <c r="L765" s="820">
        <v>1</v>
      </c>
      <c r="M765" s="957"/>
      <c r="N765" s="820">
        <f>L765*M765</f>
        <v>0</v>
      </c>
      <c r="O765" s="820"/>
      <c r="P765" s="103" t="s">
        <v>878</v>
      </c>
      <c r="Q765" s="270"/>
      <c r="R765" s="270"/>
      <c r="S765" s="270"/>
      <c r="T765" s="270"/>
      <c r="U765" s="270"/>
      <c r="V765" s="270"/>
      <c r="W765" s="270"/>
      <c r="X765" s="270"/>
      <c r="Y765" s="270"/>
      <c r="Z765" s="270"/>
    </row>
    <row r="766" spans="1:26" ht="21" hidden="1" customHeight="1">
      <c r="A766" s="256"/>
      <c r="B766" s="173"/>
      <c r="C766" s="173"/>
      <c r="D766" s="257"/>
      <c r="E766" s="788" t="s">
        <v>996</v>
      </c>
      <c r="F766" s="785"/>
      <c r="G766" s="258" t="s">
        <v>102</v>
      </c>
      <c r="H766" s="961"/>
      <c r="I766" s="796"/>
      <c r="J766" s="732"/>
      <c r="K766" s="732"/>
      <c r="L766" s="732"/>
      <c r="M766" s="732"/>
      <c r="N766" s="732"/>
      <c r="O766" s="732"/>
      <c r="P766" s="103" t="s">
        <v>878</v>
      </c>
      <c r="Q766" s="270"/>
      <c r="R766" s="270"/>
      <c r="S766" s="270"/>
      <c r="T766" s="270"/>
      <c r="U766" s="270"/>
      <c r="V766" s="270"/>
      <c r="W766" s="270"/>
      <c r="X766" s="270"/>
      <c r="Y766" s="270"/>
      <c r="Z766" s="270"/>
    </row>
    <row r="767" spans="1:26" ht="21" hidden="1" customHeight="1">
      <c r="A767" s="256"/>
      <c r="B767" s="173"/>
      <c r="C767" s="173"/>
      <c r="D767" s="257"/>
      <c r="E767" s="788" t="s">
        <v>880</v>
      </c>
      <c r="F767" s="785"/>
      <c r="G767" s="258" t="s">
        <v>102</v>
      </c>
      <c r="H767" s="961"/>
      <c r="I767" s="796"/>
      <c r="J767" s="732"/>
      <c r="K767" s="732"/>
      <c r="L767" s="732"/>
      <c r="M767" s="732"/>
      <c r="N767" s="732"/>
      <c r="O767" s="732"/>
      <c r="P767" s="103" t="s">
        <v>878</v>
      </c>
      <c r="Q767" s="270"/>
      <c r="R767" s="270"/>
      <c r="S767" s="270"/>
      <c r="T767" s="270"/>
      <c r="U767" s="270"/>
      <c r="V767" s="270"/>
      <c r="W767" s="270"/>
      <c r="X767" s="270"/>
      <c r="Y767" s="270"/>
      <c r="Z767" s="270"/>
    </row>
    <row r="768" spans="1:26" ht="21" hidden="1" customHeight="1">
      <c r="A768" s="256"/>
      <c r="B768" s="173"/>
      <c r="C768" s="173"/>
      <c r="D768" s="257"/>
      <c r="E768" s="788" t="s">
        <v>881</v>
      </c>
      <c r="F768" s="785"/>
      <c r="G768" s="258" t="s">
        <v>102</v>
      </c>
      <c r="H768" s="961"/>
      <c r="I768" s="796"/>
      <c r="J768" s="732"/>
      <c r="K768" s="732"/>
      <c r="L768" s="732"/>
      <c r="M768" s="732"/>
      <c r="N768" s="732"/>
      <c r="O768" s="732"/>
      <c r="P768" s="103" t="s">
        <v>878</v>
      </c>
      <c r="Q768" s="270"/>
      <c r="R768" s="270"/>
      <c r="S768" s="270"/>
      <c r="T768" s="270"/>
      <c r="U768" s="270"/>
      <c r="V768" s="270"/>
      <c r="W768" s="270"/>
      <c r="X768" s="270"/>
      <c r="Y768" s="270"/>
      <c r="Z768" s="270"/>
    </row>
    <row r="769" spans="1:26" ht="21" hidden="1" customHeight="1">
      <c r="A769" s="256"/>
      <c r="B769" s="173"/>
      <c r="C769" s="173"/>
      <c r="D769" s="257"/>
      <c r="E769" s="788" t="s">
        <v>882</v>
      </c>
      <c r="F769" s="785"/>
      <c r="G769" s="258" t="s">
        <v>102</v>
      </c>
      <c r="H769" s="961"/>
      <c r="I769" s="796"/>
      <c r="J769" s="732"/>
      <c r="K769" s="732"/>
      <c r="L769" s="732"/>
      <c r="M769" s="732"/>
      <c r="N769" s="732"/>
      <c r="O769" s="732"/>
      <c r="P769" s="103" t="s">
        <v>878</v>
      </c>
      <c r="Q769" s="270"/>
      <c r="R769" s="270"/>
      <c r="S769" s="270"/>
      <c r="T769" s="270"/>
      <c r="U769" s="270"/>
      <c r="V769" s="270"/>
      <c r="W769" s="270"/>
      <c r="X769" s="270"/>
      <c r="Y769" s="270"/>
      <c r="Z769" s="270"/>
    </row>
    <row r="770" spans="1:26" ht="21" hidden="1" customHeight="1">
      <c r="A770" s="256"/>
      <c r="B770" s="173"/>
      <c r="C770" s="173"/>
      <c r="D770" s="257"/>
      <c r="E770" s="788" t="s">
        <v>4</v>
      </c>
      <c r="F770" s="785"/>
      <c r="G770" s="258" t="s">
        <v>102</v>
      </c>
      <c r="H770" s="961"/>
      <c r="I770" s="796"/>
      <c r="J770" s="732"/>
      <c r="K770" s="732"/>
      <c r="L770" s="732"/>
      <c r="M770" s="732"/>
      <c r="N770" s="732"/>
      <c r="O770" s="732"/>
      <c r="P770" s="86" t="s">
        <v>993</v>
      </c>
      <c r="Q770" s="270"/>
      <c r="R770" s="270"/>
      <c r="S770" s="270"/>
      <c r="T770" s="270"/>
      <c r="U770" s="270"/>
      <c r="V770" s="270"/>
      <c r="W770" s="270"/>
      <c r="X770" s="270"/>
      <c r="Y770" s="270"/>
      <c r="Z770" s="270"/>
    </row>
    <row r="771" spans="1:26" ht="21" hidden="1" customHeight="1">
      <c r="A771" s="256"/>
      <c r="B771" s="173"/>
      <c r="C771" s="173"/>
      <c r="D771" s="257"/>
      <c r="E771" s="788" t="s">
        <v>994</v>
      </c>
      <c r="F771" s="785"/>
      <c r="G771" s="258" t="s">
        <v>102</v>
      </c>
      <c r="H771" s="961"/>
      <c r="I771" s="796"/>
      <c r="J771" s="732"/>
      <c r="K771" s="732"/>
      <c r="L771" s="732"/>
      <c r="M771" s="732"/>
      <c r="N771" s="732"/>
      <c r="O771" s="732"/>
      <c r="P771" s="103" t="s">
        <v>885</v>
      </c>
      <c r="Q771" s="270"/>
      <c r="R771" s="270"/>
      <c r="S771" s="270"/>
      <c r="T771" s="270"/>
      <c r="U771" s="270"/>
      <c r="V771" s="270"/>
      <c r="W771" s="270"/>
      <c r="X771" s="270"/>
      <c r="Y771" s="270"/>
      <c r="Z771" s="270"/>
    </row>
    <row r="772" spans="1:26" ht="21" hidden="1" customHeight="1">
      <c r="A772" s="256"/>
      <c r="B772" s="173"/>
      <c r="C772" s="173"/>
      <c r="D772" s="257"/>
      <c r="E772" s="788" t="s">
        <v>986</v>
      </c>
      <c r="F772" s="785"/>
      <c r="G772" s="258" t="s">
        <v>102</v>
      </c>
      <c r="H772" s="961"/>
      <c r="I772" s="796"/>
      <c r="J772" s="733"/>
      <c r="K772" s="733"/>
      <c r="L772" s="733"/>
      <c r="M772" s="733"/>
      <c r="N772" s="733"/>
      <c r="O772" s="733"/>
      <c r="P772" s="103" t="s">
        <v>995</v>
      </c>
      <c r="Q772" s="270"/>
      <c r="R772" s="270"/>
      <c r="S772" s="270"/>
      <c r="T772" s="270"/>
      <c r="U772" s="270"/>
      <c r="V772" s="270"/>
      <c r="W772" s="270"/>
      <c r="X772" s="270"/>
      <c r="Y772" s="270"/>
      <c r="Z772" s="270"/>
    </row>
    <row r="773" spans="1:26" ht="34.5" customHeight="1">
      <c r="A773" s="195"/>
      <c r="B773" s="255" t="s">
        <v>169</v>
      </c>
      <c r="C773" s="978" t="s">
        <v>997</v>
      </c>
      <c r="D773" s="785"/>
      <c r="E773" s="785"/>
      <c r="F773" s="785"/>
      <c r="G773" s="785"/>
      <c r="H773" s="785"/>
      <c r="I773" s="796"/>
      <c r="J773" s="271"/>
      <c r="K773" s="211"/>
      <c r="L773" s="212"/>
      <c r="M773" s="213"/>
      <c r="N773" s="214">
        <f>N774+N783+N792+N800+N808+N816</f>
        <v>0</v>
      </c>
      <c r="O773" s="214"/>
      <c r="P773" s="190"/>
      <c r="Q773" s="229"/>
      <c r="R773" s="229"/>
      <c r="S773" s="229"/>
      <c r="T773" s="229"/>
      <c r="U773" s="229"/>
      <c r="V773" s="229"/>
      <c r="W773" s="229"/>
      <c r="X773" s="229"/>
      <c r="Y773" s="229"/>
      <c r="Z773" s="229"/>
    </row>
    <row r="774" spans="1:26" ht="36.75" customHeight="1">
      <c r="A774" s="161"/>
      <c r="B774" s="70"/>
      <c r="C774" s="101">
        <v>1</v>
      </c>
      <c r="D774" s="980" t="s">
        <v>998</v>
      </c>
      <c r="E774" s="785"/>
      <c r="F774" s="785"/>
      <c r="G774" s="785"/>
      <c r="H774" s="785"/>
      <c r="I774" s="796"/>
      <c r="J774" s="220"/>
      <c r="K774" s="99"/>
      <c r="L774" s="221"/>
      <c r="M774" s="222"/>
      <c r="N774" s="101">
        <f>N775</f>
        <v>0</v>
      </c>
      <c r="O774" s="101"/>
      <c r="P774" s="190" t="s">
        <v>999</v>
      </c>
      <c r="Q774" s="228"/>
      <c r="R774" s="228"/>
      <c r="S774" s="228"/>
      <c r="T774" s="228"/>
      <c r="U774" s="228"/>
      <c r="V774" s="228"/>
      <c r="W774" s="228"/>
      <c r="X774" s="228"/>
      <c r="Y774" s="228"/>
      <c r="Z774" s="228"/>
    </row>
    <row r="775" spans="1:26" ht="21" hidden="1" customHeight="1">
      <c r="A775" s="256"/>
      <c r="B775" s="173"/>
      <c r="C775" s="173"/>
      <c r="D775" s="257" t="s">
        <v>127</v>
      </c>
      <c r="E775" s="788" t="s">
        <v>1000</v>
      </c>
      <c r="F775" s="785"/>
      <c r="G775" s="258" t="s">
        <v>102</v>
      </c>
      <c r="H775" s="961"/>
      <c r="I775" s="796"/>
      <c r="J775" s="820"/>
      <c r="K775" s="820" t="s">
        <v>1001</v>
      </c>
      <c r="L775" s="820">
        <v>1</v>
      </c>
      <c r="M775" s="957"/>
      <c r="N775" s="820">
        <f>L775*M775</f>
        <v>0</v>
      </c>
      <c r="O775" s="820"/>
      <c r="P775" s="103" t="s">
        <v>878</v>
      </c>
      <c r="Q775" s="270"/>
      <c r="R775" s="270"/>
      <c r="S775" s="270"/>
      <c r="T775" s="270"/>
      <c r="U775" s="270"/>
      <c r="V775" s="270"/>
      <c r="W775" s="270"/>
      <c r="X775" s="270"/>
      <c r="Y775" s="270"/>
      <c r="Z775" s="270"/>
    </row>
    <row r="776" spans="1:26" ht="21" hidden="1" customHeight="1">
      <c r="A776" s="256"/>
      <c r="B776" s="173"/>
      <c r="C776" s="173"/>
      <c r="D776" s="257"/>
      <c r="E776" s="788" t="s">
        <v>1002</v>
      </c>
      <c r="F776" s="785"/>
      <c r="G776" s="258" t="s">
        <v>102</v>
      </c>
      <c r="H776" s="961"/>
      <c r="I776" s="796"/>
      <c r="J776" s="732"/>
      <c r="K776" s="732"/>
      <c r="L776" s="732"/>
      <c r="M776" s="732"/>
      <c r="N776" s="732"/>
      <c r="O776" s="732"/>
      <c r="P776" s="103" t="s">
        <v>878</v>
      </c>
      <c r="Q776" s="270"/>
      <c r="R776" s="270"/>
      <c r="S776" s="270"/>
      <c r="T776" s="270"/>
      <c r="U776" s="270"/>
      <c r="V776" s="270"/>
      <c r="W776" s="270"/>
      <c r="X776" s="270"/>
      <c r="Y776" s="270"/>
      <c r="Z776" s="270"/>
    </row>
    <row r="777" spans="1:26" ht="21" hidden="1" customHeight="1">
      <c r="A777" s="256"/>
      <c r="B777" s="173"/>
      <c r="C777" s="173"/>
      <c r="D777" s="257"/>
      <c r="E777" s="788" t="s">
        <v>1003</v>
      </c>
      <c r="F777" s="785"/>
      <c r="G777" s="258" t="s">
        <v>102</v>
      </c>
      <c r="H777" s="961"/>
      <c r="I777" s="796"/>
      <c r="J777" s="732"/>
      <c r="K777" s="732"/>
      <c r="L777" s="732"/>
      <c r="M777" s="732"/>
      <c r="N777" s="732"/>
      <c r="O777" s="732"/>
      <c r="P777" s="103" t="s">
        <v>878</v>
      </c>
      <c r="Q777" s="270"/>
      <c r="R777" s="270"/>
      <c r="S777" s="270"/>
      <c r="T777" s="270"/>
      <c r="U777" s="270"/>
      <c r="V777" s="270"/>
      <c r="W777" s="270"/>
      <c r="X777" s="270"/>
      <c r="Y777" s="270"/>
      <c r="Z777" s="270"/>
    </row>
    <row r="778" spans="1:26" ht="36.75" hidden="1" customHeight="1">
      <c r="A778" s="256"/>
      <c r="B778" s="173"/>
      <c r="C778" s="173"/>
      <c r="D778" s="257"/>
      <c r="E778" s="788" t="s">
        <v>1004</v>
      </c>
      <c r="F778" s="785"/>
      <c r="G778" s="258" t="s">
        <v>102</v>
      </c>
      <c r="H778" s="961"/>
      <c r="I778" s="796"/>
      <c r="J778" s="732"/>
      <c r="K778" s="732"/>
      <c r="L778" s="732"/>
      <c r="M778" s="732"/>
      <c r="N778" s="732"/>
      <c r="O778" s="732"/>
      <c r="P778" s="103" t="s">
        <v>1005</v>
      </c>
      <c r="Q778" s="270"/>
      <c r="R778" s="270"/>
      <c r="S778" s="270"/>
      <c r="T778" s="270"/>
      <c r="U778" s="270"/>
      <c r="V778" s="270"/>
      <c r="W778" s="270"/>
      <c r="X778" s="270"/>
      <c r="Y778" s="270"/>
      <c r="Z778" s="270"/>
    </row>
    <row r="779" spans="1:26" ht="21" hidden="1" customHeight="1">
      <c r="A779" s="256"/>
      <c r="B779" s="173"/>
      <c r="C779" s="173"/>
      <c r="D779" s="257"/>
      <c r="E779" s="788" t="s">
        <v>1006</v>
      </c>
      <c r="F779" s="785"/>
      <c r="G779" s="258" t="s">
        <v>102</v>
      </c>
      <c r="H779" s="961"/>
      <c r="I779" s="796"/>
      <c r="J779" s="732"/>
      <c r="K779" s="732"/>
      <c r="L779" s="732"/>
      <c r="M779" s="732"/>
      <c r="N779" s="732"/>
      <c r="O779" s="732"/>
      <c r="P779" s="103" t="s">
        <v>1005</v>
      </c>
      <c r="Q779" s="270"/>
      <c r="R779" s="270"/>
      <c r="S779" s="270"/>
      <c r="T779" s="270"/>
      <c r="U779" s="270"/>
      <c r="V779" s="270"/>
      <c r="W779" s="270"/>
      <c r="X779" s="270"/>
      <c r="Y779" s="270"/>
      <c r="Z779" s="270"/>
    </row>
    <row r="780" spans="1:26" ht="21" hidden="1" customHeight="1">
      <c r="A780" s="256"/>
      <c r="B780" s="173"/>
      <c r="C780" s="173"/>
      <c r="D780" s="257"/>
      <c r="E780" s="788" t="s">
        <v>4</v>
      </c>
      <c r="F780" s="785"/>
      <c r="G780" s="258" t="s">
        <v>102</v>
      </c>
      <c r="H780" s="961"/>
      <c r="I780" s="796"/>
      <c r="J780" s="732"/>
      <c r="K780" s="732"/>
      <c r="L780" s="732"/>
      <c r="M780" s="732"/>
      <c r="N780" s="732"/>
      <c r="O780" s="732"/>
      <c r="P780" s="103" t="s">
        <v>1007</v>
      </c>
      <c r="Q780" s="270"/>
      <c r="R780" s="270"/>
      <c r="S780" s="270"/>
      <c r="T780" s="270"/>
      <c r="U780" s="270"/>
      <c r="V780" s="270"/>
      <c r="W780" s="270"/>
      <c r="X780" s="270"/>
      <c r="Y780" s="270"/>
      <c r="Z780" s="270"/>
    </row>
    <row r="781" spans="1:26" ht="21" hidden="1" customHeight="1">
      <c r="A781" s="256"/>
      <c r="B781" s="173"/>
      <c r="C781" s="173"/>
      <c r="D781" s="257"/>
      <c r="E781" s="788" t="s">
        <v>994</v>
      </c>
      <c r="F781" s="785"/>
      <c r="G781" s="258" t="s">
        <v>102</v>
      </c>
      <c r="H781" s="961"/>
      <c r="I781" s="796"/>
      <c r="J781" s="732"/>
      <c r="K781" s="732"/>
      <c r="L781" s="732"/>
      <c r="M781" s="732"/>
      <c r="N781" s="732"/>
      <c r="O781" s="732"/>
      <c r="P781" s="103" t="s">
        <v>885</v>
      </c>
      <c r="Q781" s="270"/>
      <c r="R781" s="270"/>
      <c r="S781" s="270"/>
      <c r="T781" s="270"/>
      <c r="U781" s="270"/>
      <c r="V781" s="270"/>
      <c r="W781" s="270"/>
      <c r="X781" s="270"/>
      <c r="Y781" s="270"/>
      <c r="Z781" s="270"/>
    </row>
    <row r="782" spans="1:26" ht="21" hidden="1" customHeight="1">
      <c r="A782" s="256"/>
      <c r="B782" s="173"/>
      <c r="C782" s="173"/>
      <c r="D782" s="257"/>
      <c r="E782" s="788" t="s">
        <v>986</v>
      </c>
      <c r="F782" s="785"/>
      <c r="G782" s="258" t="s">
        <v>102</v>
      </c>
      <c r="H782" s="961"/>
      <c r="I782" s="796"/>
      <c r="J782" s="733"/>
      <c r="K782" s="733"/>
      <c r="L782" s="733"/>
      <c r="M782" s="733"/>
      <c r="N782" s="733"/>
      <c r="O782" s="733"/>
      <c r="P782" s="103" t="s">
        <v>995</v>
      </c>
      <c r="Q782" s="270"/>
      <c r="R782" s="270"/>
      <c r="S782" s="270"/>
      <c r="T782" s="270"/>
      <c r="U782" s="270"/>
      <c r="V782" s="270"/>
      <c r="W782" s="270"/>
      <c r="X782" s="270"/>
      <c r="Y782" s="270"/>
      <c r="Z782" s="270"/>
    </row>
    <row r="783" spans="1:26" ht="36.75" customHeight="1">
      <c r="A783" s="161"/>
      <c r="B783" s="70"/>
      <c r="C783" s="101">
        <v>2</v>
      </c>
      <c r="D783" s="980" t="s">
        <v>1008</v>
      </c>
      <c r="E783" s="785"/>
      <c r="F783" s="785"/>
      <c r="G783" s="785"/>
      <c r="H783" s="785"/>
      <c r="I783" s="796"/>
      <c r="J783" s="220"/>
      <c r="K783" s="99"/>
      <c r="L783" s="221"/>
      <c r="M783" s="222"/>
      <c r="N783" s="101">
        <f>N784</f>
        <v>0</v>
      </c>
      <c r="O783" s="101"/>
      <c r="P783" s="190" t="s">
        <v>1009</v>
      </c>
      <c r="Q783" s="228"/>
      <c r="R783" s="228"/>
      <c r="S783" s="228"/>
      <c r="T783" s="228"/>
      <c r="U783" s="228"/>
      <c r="V783" s="228"/>
      <c r="W783" s="228"/>
      <c r="X783" s="228"/>
      <c r="Y783" s="228"/>
      <c r="Z783" s="228"/>
    </row>
    <row r="784" spans="1:26" ht="21" hidden="1" customHeight="1">
      <c r="A784" s="256"/>
      <c r="B784" s="173"/>
      <c r="C784" s="173"/>
      <c r="D784" s="257" t="s">
        <v>127</v>
      </c>
      <c r="E784" s="788" t="s">
        <v>1000</v>
      </c>
      <c r="F784" s="785"/>
      <c r="G784" s="258" t="s">
        <v>102</v>
      </c>
      <c r="H784" s="961"/>
      <c r="I784" s="796"/>
      <c r="J784" s="820"/>
      <c r="K784" s="820" t="s">
        <v>1001</v>
      </c>
      <c r="L784" s="820">
        <v>1</v>
      </c>
      <c r="M784" s="957"/>
      <c r="N784" s="820">
        <f>L784*M784</f>
        <v>0</v>
      </c>
      <c r="O784" s="820"/>
      <c r="P784" s="103" t="s">
        <v>878</v>
      </c>
      <c r="Q784" s="270"/>
      <c r="R784" s="270"/>
      <c r="S784" s="270"/>
      <c r="T784" s="270"/>
      <c r="U784" s="270"/>
      <c r="V784" s="270"/>
      <c r="W784" s="270"/>
      <c r="X784" s="270"/>
      <c r="Y784" s="270"/>
      <c r="Z784" s="270"/>
    </row>
    <row r="785" spans="1:26" ht="21" hidden="1" customHeight="1">
      <c r="A785" s="256"/>
      <c r="B785" s="173"/>
      <c r="C785" s="173"/>
      <c r="D785" s="257"/>
      <c r="E785" s="788" t="s">
        <v>1002</v>
      </c>
      <c r="F785" s="785"/>
      <c r="G785" s="258" t="s">
        <v>102</v>
      </c>
      <c r="H785" s="961"/>
      <c r="I785" s="796"/>
      <c r="J785" s="732"/>
      <c r="K785" s="732"/>
      <c r="L785" s="732"/>
      <c r="M785" s="732"/>
      <c r="N785" s="732"/>
      <c r="O785" s="732"/>
      <c r="P785" s="103" t="s">
        <v>878</v>
      </c>
      <c r="Q785" s="270"/>
      <c r="R785" s="270"/>
      <c r="S785" s="270"/>
      <c r="T785" s="270"/>
      <c r="U785" s="270"/>
      <c r="V785" s="270"/>
      <c r="W785" s="270"/>
      <c r="X785" s="270"/>
      <c r="Y785" s="270"/>
      <c r="Z785" s="270"/>
    </row>
    <row r="786" spans="1:26" ht="21.75" hidden="1" customHeight="1">
      <c r="A786" s="256"/>
      <c r="B786" s="173"/>
      <c r="C786" s="173"/>
      <c r="D786" s="257"/>
      <c r="E786" s="788" t="s">
        <v>1003</v>
      </c>
      <c r="F786" s="785"/>
      <c r="G786" s="258" t="s">
        <v>102</v>
      </c>
      <c r="H786" s="961"/>
      <c r="I786" s="796"/>
      <c r="J786" s="732"/>
      <c r="K786" s="732"/>
      <c r="L786" s="732"/>
      <c r="M786" s="732"/>
      <c r="N786" s="732"/>
      <c r="O786" s="732"/>
      <c r="P786" s="103" t="s">
        <v>878</v>
      </c>
      <c r="Q786" s="270"/>
      <c r="R786" s="270"/>
      <c r="S786" s="270"/>
      <c r="T786" s="270"/>
      <c r="U786" s="270"/>
      <c r="V786" s="270"/>
      <c r="W786" s="270"/>
      <c r="X786" s="270"/>
      <c r="Y786" s="270"/>
      <c r="Z786" s="270"/>
    </row>
    <row r="787" spans="1:26" ht="36.75" hidden="1" customHeight="1">
      <c r="A787" s="256"/>
      <c r="B787" s="173"/>
      <c r="C787" s="173"/>
      <c r="D787" s="257"/>
      <c r="E787" s="788" t="s">
        <v>1004</v>
      </c>
      <c r="F787" s="785"/>
      <c r="G787" s="258" t="s">
        <v>102</v>
      </c>
      <c r="H787" s="961"/>
      <c r="I787" s="796"/>
      <c r="J787" s="732"/>
      <c r="K787" s="732"/>
      <c r="L787" s="732"/>
      <c r="M787" s="732"/>
      <c r="N787" s="732"/>
      <c r="O787" s="732"/>
      <c r="P787" s="103" t="s">
        <v>1005</v>
      </c>
      <c r="Q787" s="270"/>
      <c r="R787" s="270"/>
      <c r="S787" s="270"/>
      <c r="T787" s="270"/>
      <c r="U787" s="270"/>
      <c r="V787" s="270"/>
      <c r="W787" s="270"/>
      <c r="X787" s="270"/>
      <c r="Y787" s="270"/>
      <c r="Z787" s="270"/>
    </row>
    <row r="788" spans="1:26" ht="21" hidden="1" customHeight="1">
      <c r="A788" s="256"/>
      <c r="B788" s="173"/>
      <c r="C788" s="173"/>
      <c r="D788" s="257"/>
      <c r="E788" s="788" t="s">
        <v>1006</v>
      </c>
      <c r="F788" s="785"/>
      <c r="G788" s="258" t="s">
        <v>102</v>
      </c>
      <c r="H788" s="961"/>
      <c r="I788" s="796"/>
      <c r="J788" s="732"/>
      <c r="K788" s="732"/>
      <c r="L788" s="732"/>
      <c r="M788" s="732"/>
      <c r="N788" s="732"/>
      <c r="O788" s="732"/>
      <c r="P788" s="103" t="s">
        <v>1005</v>
      </c>
      <c r="Q788" s="270"/>
      <c r="R788" s="270"/>
      <c r="S788" s="270"/>
      <c r="T788" s="270"/>
      <c r="U788" s="270"/>
      <c r="V788" s="270"/>
      <c r="W788" s="270"/>
      <c r="X788" s="270"/>
      <c r="Y788" s="270"/>
      <c r="Z788" s="270"/>
    </row>
    <row r="789" spans="1:26" ht="21" hidden="1" customHeight="1">
      <c r="A789" s="256"/>
      <c r="B789" s="173"/>
      <c r="C789" s="173"/>
      <c r="D789" s="257"/>
      <c r="E789" s="788" t="s">
        <v>4</v>
      </c>
      <c r="F789" s="785"/>
      <c r="G789" s="258" t="s">
        <v>102</v>
      </c>
      <c r="H789" s="961"/>
      <c r="I789" s="796"/>
      <c r="J789" s="732"/>
      <c r="K789" s="732"/>
      <c r="L789" s="732"/>
      <c r="M789" s="732"/>
      <c r="N789" s="732"/>
      <c r="O789" s="732"/>
      <c r="P789" s="103" t="s">
        <v>1010</v>
      </c>
      <c r="Q789" s="270"/>
      <c r="R789" s="270"/>
      <c r="S789" s="270"/>
      <c r="T789" s="270"/>
      <c r="U789" s="270"/>
      <c r="V789" s="270"/>
      <c r="W789" s="270"/>
      <c r="X789" s="270"/>
      <c r="Y789" s="270"/>
      <c r="Z789" s="270"/>
    </row>
    <row r="790" spans="1:26" ht="21" hidden="1" customHeight="1">
      <c r="A790" s="256"/>
      <c r="B790" s="173"/>
      <c r="C790" s="173"/>
      <c r="D790" s="257"/>
      <c r="E790" s="788" t="s">
        <v>994</v>
      </c>
      <c r="F790" s="785"/>
      <c r="G790" s="258" t="s">
        <v>102</v>
      </c>
      <c r="H790" s="961"/>
      <c r="I790" s="796"/>
      <c r="J790" s="732"/>
      <c r="K790" s="732"/>
      <c r="L790" s="732"/>
      <c r="M790" s="732"/>
      <c r="N790" s="732"/>
      <c r="O790" s="732"/>
      <c r="P790" s="103" t="s">
        <v>885</v>
      </c>
      <c r="Q790" s="270"/>
      <c r="R790" s="270"/>
      <c r="S790" s="270"/>
      <c r="T790" s="270"/>
      <c r="U790" s="270"/>
      <c r="V790" s="270"/>
      <c r="W790" s="270"/>
      <c r="X790" s="270"/>
      <c r="Y790" s="270"/>
      <c r="Z790" s="270"/>
    </row>
    <row r="791" spans="1:26" ht="21" hidden="1" customHeight="1">
      <c r="A791" s="256"/>
      <c r="B791" s="173"/>
      <c r="C791" s="173"/>
      <c r="D791" s="257"/>
      <c r="E791" s="788" t="s">
        <v>986</v>
      </c>
      <c r="F791" s="785"/>
      <c r="G791" s="258" t="s">
        <v>102</v>
      </c>
      <c r="H791" s="961"/>
      <c r="I791" s="796"/>
      <c r="J791" s="733"/>
      <c r="K791" s="733"/>
      <c r="L791" s="733"/>
      <c r="M791" s="733"/>
      <c r="N791" s="733"/>
      <c r="O791" s="733"/>
      <c r="P791" s="103" t="s">
        <v>995</v>
      </c>
      <c r="Q791" s="270"/>
      <c r="R791" s="270"/>
      <c r="S791" s="270"/>
      <c r="T791" s="270"/>
      <c r="U791" s="270"/>
      <c r="V791" s="270"/>
      <c r="W791" s="270"/>
      <c r="X791" s="270"/>
      <c r="Y791" s="270"/>
      <c r="Z791" s="270"/>
    </row>
    <row r="792" spans="1:26" ht="36.75" customHeight="1">
      <c r="A792" s="161"/>
      <c r="B792" s="70"/>
      <c r="C792" s="101">
        <v>3</v>
      </c>
      <c r="D792" s="980" t="s">
        <v>1011</v>
      </c>
      <c r="E792" s="785"/>
      <c r="F792" s="785"/>
      <c r="G792" s="785"/>
      <c r="H792" s="785"/>
      <c r="I792" s="796"/>
      <c r="J792" s="220"/>
      <c r="K792" s="99"/>
      <c r="L792" s="221"/>
      <c r="M792" s="222"/>
      <c r="N792" s="101">
        <f>N793</f>
        <v>0</v>
      </c>
      <c r="O792" s="101"/>
      <c r="P792" s="190" t="s">
        <v>875</v>
      </c>
      <c r="Q792" s="228"/>
      <c r="R792" s="228"/>
      <c r="S792" s="228"/>
      <c r="T792" s="228"/>
      <c r="U792" s="228"/>
      <c r="V792" s="228"/>
      <c r="W792" s="228"/>
      <c r="X792" s="228"/>
      <c r="Y792" s="228"/>
      <c r="Z792" s="228"/>
    </row>
    <row r="793" spans="1:26" ht="21" hidden="1" customHeight="1">
      <c r="A793" s="256"/>
      <c r="B793" s="173"/>
      <c r="C793" s="173"/>
      <c r="D793" s="257" t="s">
        <v>127</v>
      </c>
      <c r="E793" s="788" t="s">
        <v>1000</v>
      </c>
      <c r="F793" s="785"/>
      <c r="G793" s="258" t="s">
        <v>102</v>
      </c>
      <c r="H793" s="961"/>
      <c r="I793" s="796"/>
      <c r="J793" s="820"/>
      <c r="K793" s="820" t="s">
        <v>1001</v>
      </c>
      <c r="L793" s="820">
        <v>1</v>
      </c>
      <c r="M793" s="957"/>
      <c r="N793" s="820">
        <f>L793*M793</f>
        <v>0</v>
      </c>
      <c r="O793" s="820"/>
      <c r="P793" s="103" t="s">
        <v>878</v>
      </c>
      <c r="Q793" s="270"/>
      <c r="R793" s="270"/>
      <c r="S793" s="270"/>
      <c r="T793" s="270"/>
      <c r="U793" s="270"/>
      <c r="V793" s="270"/>
      <c r="W793" s="270"/>
      <c r="X793" s="270"/>
      <c r="Y793" s="270"/>
      <c r="Z793" s="270"/>
    </row>
    <row r="794" spans="1:26" ht="21" hidden="1" customHeight="1">
      <c r="A794" s="256"/>
      <c r="B794" s="173"/>
      <c r="C794" s="173"/>
      <c r="D794" s="257"/>
      <c r="E794" s="788" t="s">
        <v>1002</v>
      </c>
      <c r="F794" s="785"/>
      <c r="G794" s="258" t="s">
        <v>102</v>
      </c>
      <c r="H794" s="961"/>
      <c r="I794" s="796"/>
      <c r="J794" s="732"/>
      <c r="K794" s="732"/>
      <c r="L794" s="732"/>
      <c r="M794" s="732"/>
      <c r="N794" s="732"/>
      <c r="O794" s="732"/>
      <c r="P794" s="103" t="s">
        <v>878</v>
      </c>
      <c r="Q794" s="270"/>
      <c r="R794" s="270"/>
      <c r="S794" s="270"/>
      <c r="T794" s="270"/>
      <c r="U794" s="270"/>
      <c r="V794" s="270"/>
      <c r="W794" s="270"/>
      <c r="X794" s="270"/>
      <c r="Y794" s="270"/>
      <c r="Z794" s="270"/>
    </row>
    <row r="795" spans="1:26" ht="21" hidden="1" customHeight="1">
      <c r="A795" s="256"/>
      <c r="B795" s="173"/>
      <c r="C795" s="173"/>
      <c r="D795" s="257"/>
      <c r="E795" s="788" t="s">
        <v>1003</v>
      </c>
      <c r="F795" s="785"/>
      <c r="G795" s="258" t="s">
        <v>102</v>
      </c>
      <c r="H795" s="961"/>
      <c r="I795" s="796"/>
      <c r="J795" s="732"/>
      <c r="K795" s="732"/>
      <c r="L795" s="732"/>
      <c r="M795" s="732"/>
      <c r="N795" s="732"/>
      <c r="O795" s="732"/>
      <c r="P795" s="103" t="s">
        <v>878</v>
      </c>
      <c r="Q795" s="270"/>
      <c r="R795" s="270"/>
      <c r="S795" s="270"/>
      <c r="T795" s="270"/>
      <c r="U795" s="270"/>
      <c r="V795" s="270"/>
      <c r="W795" s="270"/>
      <c r="X795" s="270"/>
      <c r="Y795" s="270"/>
      <c r="Z795" s="270"/>
    </row>
    <row r="796" spans="1:26" ht="21" hidden="1" customHeight="1">
      <c r="A796" s="256"/>
      <c r="B796" s="173"/>
      <c r="C796" s="173"/>
      <c r="D796" s="257"/>
      <c r="E796" s="788" t="s">
        <v>1006</v>
      </c>
      <c r="F796" s="785"/>
      <c r="G796" s="258" t="s">
        <v>102</v>
      </c>
      <c r="H796" s="961"/>
      <c r="I796" s="796"/>
      <c r="J796" s="732"/>
      <c r="K796" s="732"/>
      <c r="L796" s="732"/>
      <c r="M796" s="732"/>
      <c r="N796" s="732"/>
      <c r="O796" s="732"/>
      <c r="P796" s="103" t="s">
        <v>1005</v>
      </c>
      <c r="Q796" s="270"/>
      <c r="R796" s="270"/>
      <c r="S796" s="270"/>
      <c r="T796" s="270"/>
      <c r="U796" s="270"/>
      <c r="V796" s="270"/>
      <c r="W796" s="270"/>
      <c r="X796" s="270"/>
      <c r="Y796" s="270"/>
      <c r="Z796" s="270"/>
    </row>
    <row r="797" spans="1:26" ht="21" hidden="1" customHeight="1">
      <c r="A797" s="256"/>
      <c r="B797" s="173"/>
      <c r="C797" s="173"/>
      <c r="D797" s="257"/>
      <c r="E797" s="788" t="s">
        <v>4</v>
      </c>
      <c r="F797" s="785"/>
      <c r="G797" s="258" t="s">
        <v>102</v>
      </c>
      <c r="H797" s="961"/>
      <c r="I797" s="796"/>
      <c r="J797" s="732"/>
      <c r="K797" s="732"/>
      <c r="L797" s="732"/>
      <c r="M797" s="732"/>
      <c r="N797" s="732"/>
      <c r="O797" s="732"/>
      <c r="P797" s="103" t="s">
        <v>1007</v>
      </c>
      <c r="Q797" s="270"/>
      <c r="R797" s="270"/>
      <c r="S797" s="270"/>
      <c r="T797" s="270"/>
      <c r="U797" s="270"/>
      <c r="V797" s="270"/>
      <c r="W797" s="270"/>
      <c r="X797" s="270"/>
      <c r="Y797" s="270"/>
      <c r="Z797" s="270"/>
    </row>
    <row r="798" spans="1:26" ht="21" hidden="1" customHeight="1">
      <c r="A798" s="256"/>
      <c r="B798" s="173"/>
      <c r="C798" s="173"/>
      <c r="D798" s="257"/>
      <c r="E798" s="788" t="s">
        <v>994</v>
      </c>
      <c r="F798" s="785"/>
      <c r="G798" s="258" t="s">
        <v>102</v>
      </c>
      <c r="H798" s="961"/>
      <c r="I798" s="796"/>
      <c r="J798" s="732"/>
      <c r="K798" s="732"/>
      <c r="L798" s="732"/>
      <c r="M798" s="732"/>
      <c r="N798" s="732"/>
      <c r="O798" s="732"/>
      <c r="P798" s="103" t="s">
        <v>885</v>
      </c>
      <c r="Q798" s="270"/>
      <c r="R798" s="270"/>
      <c r="S798" s="270"/>
      <c r="T798" s="270"/>
      <c r="U798" s="270"/>
      <c r="V798" s="270"/>
      <c r="W798" s="270"/>
      <c r="X798" s="270"/>
      <c r="Y798" s="270"/>
      <c r="Z798" s="270"/>
    </row>
    <row r="799" spans="1:26" ht="21" hidden="1" customHeight="1">
      <c r="A799" s="256"/>
      <c r="B799" s="173"/>
      <c r="C799" s="173"/>
      <c r="D799" s="257"/>
      <c r="E799" s="788" t="s">
        <v>986</v>
      </c>
      <c r="F799" s="785"/>
      <c r="G799" s="258" t="s">
        <v>102</v>
      </c>
      <c r="H799" s="961"/>
      <c r="I799" s="796"/>
      <c r="J799" s="733"/>
      <c r="K799" s="733"/>
      <c r="L799" s="733"/>
      <c r="M799" s="733"/>
      <c r="N799" s="733"/>
      <c r="O799" s="733"/>
      <c r="P799" s="103" t="s">
        <v>995</v>
      </c>
      <c r="Q799" s="270"/>
      <c r="R799" s="270"/>
      <c r="S799" s="270"/>
      <c r="T799" s="270"/>
      <c r="U799" s="270"/>
      <c r="V799" s="270"/>
      <c r="W799" s="270"/>
      <c r="X799" s="270"/>
      <c r="Y799" s="270"/>
      <c r="Z799" s="270"/>
    </row>
    <row r="800" spans="1:26" ht="36.75" customHeight="1">
      <c r="A800" s="161"/>
      <c r="B800" s="70"/>
      <c r="C800" s="101">
        <v>4</v>
      </c>
      <c r="D800" s="980" t="s">
        <v>1012</v>
      </c>
      <c r="E800" s="785"/>
      <c r="F800" s="785"/>
      <c r="G800" s="785"/>
      <c r="H800" s="785"/>
      <c r="I800" s="796"/>
      <c r="J800" s="220"/>
      <c r="K800" s="99"/>
      <c r="L800" s="221"/>
      <c r="M800" s="222"/>
      <c r="N800" s="101">
        <f>N801</f>
        <v>0</v>
      </c>
      <c r="O800" s="101"/>
      <c r="P800" s="190" t="s">
        <v>1013</v>
      </c>
      <c r="Q800" s="228"/>
      <c r="R800" s="228"/>
      <c r="S800" s="228"/>
      <c r="T800" s="228"/>
      <c r="U800" s="228"/>
      <c r="V800" s="228"/>
      <c r="W800" s="228"/>
      <c r="X800" s="228"/>
      <c r="Y800" s="228"/>
      <c r="Z800" s="228"/>
    </row>
    <row r="801" spans="1:26" ht="21" hidden="1" customHeight="1">
      <c r="A801" s="256"/>
      <c r="B801" s="173"/>
      <c r="C801" s="173"/>
      <c r="D801" s="257" t="s">
        <v>127</v>
      </c>
      <c r="E801" s="788" t="s">
        <v>1000</v>
      </c>
      <c r="F801" s="785"/>
      <c r="G801" s="258" t="s">
        <v>102</v>
      </c>
      <c r="H801" s="961"/>
      <c r="I801" s="796"/>
      <c r="J801" s="820"/>
      <c r="K801" s="820" t="s">
        <v>1001</v>
      </c>
      <c r="L801" s="820">
        <v>1</v>
      </c>
      <c r="M801" s="957"/>
      <c r="N801" s="820">
        <f>L801*M801</f>
        <v>0</v>
      </c>
      <c r="O801" s="820"/>
      <c r="P801" s="103" t="s">
        <v>878</v>
      </c>
      <c r="Q801" s="270"/>
      <c r="R801" s="270"/>
      <c r="S801" s="270"/>
      <c r="T801" s="270"/>
      <c r="U801" s="270"/>
      <c r="V801" s="270"/>
      <c r="W801" s="270"/>
      <c r="X801" s="270"/>
      <c r="Y801" s="270"/>
      <c r="Z801" s="270"/>
    </row>
    <row r="802" spans="1:26" ht="21" hidden="1" customHeight="1">
      <c r="A802" s="256"/>
      <c r="B802" s="173"/>
      <c r="C802" s="173"/>
      <c r="D802" s="257"/>
      <c r="E802" s="788" t="s">
        <v>1002</v>
      </c>
      <c r="F802" s="785"/>
      <c r="G802" s="258" t="s">
        <v>102</v>
      </c>
      <c r="H802" s="961"/>
      <c r="I802" s="796"/>
      <c r="J802" s="732"/>
      <c r="K802" s="732"/>
      <c r="L802" s="732"/>
      <c r="M802" s="732"/>
      <c r="N802" s="732"/>
      <c r="O802" s="732"/>
      <c r="P802" s="103" t="s">
        <v>878</v>
      </c>
      <c r="Q802" s="270"/>
      <c r="R802" s="270"/>
      <c r="S802" s="270"/>
      <c r="T802" s="270"/>
      <c r="U802" s="270"/>
      <c r="V802" s="270"/>
      <c r="W802" s="270"/>
      <c r="X802" s="270"/>
      <c r="Y802" s="270"/>
      <c r="Z802" s="270"/>
    </row>
    <row r="803" spans="1:26" ht="21" hidden="1" customHeight="1">
      <c r="A803" s="256"/>
      <c r="B803" s="173"/>
      <c r="C803" s="173"/>
      <c r="D803" s="257"/>
      <c r="E803" s="788" t="s">
        <v>1003</v>
      </c>
      <c r="F803" s="785"/>
      <c r="G803" s="258" t="s">
        <v>102</v>
      </c>
      <c r="H803" s="961"/>
      <c r="I803" s="796"/>
      <c r="J803" s="732"/>
      <c r="K803" s="732"/>
      <c r="L803" s="732"/>
      <c r="M803" s="732"/>
      <c r="N803" s="732"/>
      <c r="O803" s="732"/>
      <c r="P803" s="103" t="s">
        <v>878</v>
      </c>
      <c r="Q803" s="270"/>
      <c r="R803" s="270"/>
      <c r="S803" s="270"/>
      <c r="T803" s="270"/>
      <c r="U803" s="270"/>
      <c r="V803" s="270"/>
      <c r="W803" s="270"/>
      <c r="X803" s="270"/>
      <c r="Y803" s="270"/>
      <c r="Z803" s="270"/>
    </row>
    <row r="804" spans="1:26" ht="21" hidden="1" customHeight="1">
      <c r="A804" s="256"/>
      <c r="B804" s="173"/>
      <c r="C804" s="173"/>
      <c r="D804" s="257"/>
      <c r="E804" s="788" t="s">
        <v>1006</v>
      </c>
      <c r="F804" s="785"/>
      <c r="G804" s="258" t="s">
        <v>102</v>
      </c>
      <c r="H804" s="961"/>
      <c r="I804" s="796"/>
      <c r="J804" s="732"/>
      <c r="K804" s="732"/>
      <c r="L804" s="732"/>
      <c r="M804" s="732"/>
      <c r="N804" s="732"/>
      <c r="O804" s="732"/>
      <c r="P804" s="103" t="s">
        <v>1005</v>
      </c>
      <c r="Q804" s="270"/>
      <c r="R804" s="270"/>
      <c r="S804" s="270"/>
      <c r="T804" s="270"/>
      <c r="U804" s="270"/>
      <c r="V804" s="270"/>
      <c r="W804" s="270"/>
      <c r="X804" s="270"/>
      <c r="Y804" s="270"/>
      <c r="Z804" s="270"/>
    </row>
    <row r="805" spans="1:26" ht="21" hidden="1" customHeight="1">
      <c r="A805" s="256"/>
      <c r="B805" s="173"/>
      <c r="C805" s="173"/>
      <c r="D805" s="257"/>
      <c r="E805" s="788" t="s">
        <v>4</v>
      </c>
      <c r="F805" s="785"/>
      <c r="G805" s="258" t="s">
        <v>102</v>
      </c>
      <c r="H805" s="961"/>
      <c r="I805" s="796"/>
      <c r="J805" s="732"/>
      <c r="K805" s="732"/>
      <c r="L805" s="732"/>
      <c r="M805" s="732"/>
      <c r="N805" s="732"/>
      <c r="O805" s="732"/>
      <c r="P805" s="103" t="s">
        <v>1010</v>
      </c>
      <c r="Q805" s="270"/>
      <c r="R805" s="270"/>
      <c r="S805" s="270"/>
      <c r="T805" s="270"/>
      <c r="U805" s="270"/>
      <c r="V805" s="270"/>
      <c r="W805" s="270"/>
      <c r="X805" s="270"/>
      <c r="Y805" s="270"/>
      <c r="Z805" s="270"/>
    </row>
    <row r="806" spans="1:26" ht="21" hidden="1" customHeight="1">
      <c r="A806" s="256"/>
      <c r="B806" s="173"/>
      <c r="C806" s="173"/>
      <c r="D806" s="257"/>
      <c r="E806" s="788" t="s">
        <v>994</v>
      </c>
      <c r="F806" s="785"/>
      <c r="G806" s="258" t="s">
        <v>102</v>
      </c>
      <c r="H806" s="961"/>
      <c r="I806" s="796"/>
      <c r="J806" s="732"/>
      <c r="K806" s="732"/>
      <c r="L806" s="732"/>
      <c r="M806" s="732"/>
      <c r="N806" s="732"/>
      <c r="O806" s="732"/>
      <c r="P806" s="103" t="s">
        <v>885</v>
      </c>
      <c r="Q806" s="270"/>
      <c r="R806" s="270"/>
      <c r="S806" s="270"/>
      <c r="T806" s="270"/>
      <c r="U806" s="270"/>
      <c r="V806" s="270"/>
      <c r="W806" s="270"/>
      <c r="X806" s="270"/>
      <c r="Y806" s="270"/>
      <c r="Z806" s="270"/>
    </row>
    <row r="807" spans="1:26" ht="21" hidden="1" customHeight="1">
      <c r="A807" s="256"/>
      <c r="B807" s="173"/>
      <c r="C807" s="173"/>
      <c r="D807" s="257"/>
      <c r="E807" s="788" t="s">
        <v>986</v>
      </c>
      <c r="F807" s="785"/>
      <c r="G807" s="258" t="s">
        <v>102</v>
      </c>
      <c r="H807" s="961"/>
      <c r="I807" s="796"/>
      <c r="J807" s="733"/>
      <c r="K807" s="733"/>
      <c r="L807" s="733"/>
      <c r="M807" s="733"/>
      <c r="N807" s="733"/>
      <c r="O807" s="733"/>
      <c r="P807" s="103" t="s">
        <v>995</v>
      </c>
      <c r="Q807" s="270"/>
      <c r="R807" s="270"/>
      <c r="S807" s="270"/>
      <c r="T807" s="270"/>
      <c r="U807" s="270"/>
      <c r="V807" s="270"/>
      <c r="W807" s="270"/>
      <c r="X807" s="270"/>
      <c r="Y807" s="270"/>
      <c r="Z807" s="270"/>
    </row>
    <row r="808" spans="1:26" ht="36.75" customHeight="1">
      <c r="A808" s="161"/>
      <c r="B808" s="70"/>
      <c r="C808" s="101">
        <v>5</v>
      </c>
      <c r="D808" s="980" t="s">
        <v>1014</v>
      </c>
      <c r="E808" s="785"/>
      <c r="F808" s="785"/>
      <c r="G808" s="785"/>
      <c r="H808" s="785"/>
      <c r="I808" s="796"/>
      <c r="J808" s="220"/>
      <c r="K808" s="99"/>
      <c r="L808" s="221"/>
      <c r="M808" s="222"/>
      <c r="N808" s="101">
        <f>N809</f>
        <v>0</v>
      </c>
      <c r="O808" s="101"/>
      <c r="P808" s="190" t="s">
        <v>886</v>
      </c>
      <c r="Q808" s="228"/>
      <c r="R808" s="228"/>
      <c r="S808" s="228"/>
      <c r="T808" s="228"/>
      <c r="U808" s="228"/>
      <c r="V808" s="228"/>
      <c r="W808" s="228"/>
      <c r="X808" s="228"/>
      <c r="Y808" s="228"/>
      <c r="Z808" s="228"/>
    </row>
    <row r="809" spans="1:26" ht="21" hidden="1" customHeight="1">
      <c r="A809" s="256"/>
      <c r="B809" s="173"/>
      <c r="C809" s="173"/>
      <c r="D809" s="257" t="s">
        <v>127</v>
      </c>
      <c r="E809" s="788" t="s">
        <v>1000</v>
      </c>
      <c r="F809" s="785"/>
      <c r="G809" s="258" t="s">
        <v>102</v>
      </c>
      <c r="H809" s="961"/>
      <c r="I809" s="796"/>
      <c r="J809" s="820"/>
      <c r="K809" s="820" t="s">
        <v>1001</v>
      </c>
      <c r="L809" s="820">
        <v>1</v>
      </c>
      <c r="M809" s="957"/>
      <c r="N809" s="820">
        <f>L809*M809</f>
        <v>0</v>
      </c>
      <c r="O809" s="820"/>
      <c r="P809" s="103" t="s">
        <v>878</v>
      </c>
      <c r="Q809" s="270"/>
      <c r="R809" s="270"/>
      <c r="S809" s="270"/>
      <c r="T809" s="270"/>
      <c r="U809" s="270"/>
      <c r="V809" s="270"/>
      <c r="W809" s="270"/>
      <c r="X809" s="270"/>
      <c r="Y809" s="270"/>
      <c r="Z809" s="270"/>
    </row>
    <row r="810" spans="1:26" ht="21" hidden="1" customHeight="1">
      <c r="A810" s="256"/>
      <c r="B810" s="173"/>
      <c r="C810" s="173"/>
      <c r="D810" s="257"/>
      <c r="E810" s="788" t="s">
        <v>1002</v>
      </c>
      <c r="F810" s="785"/>
      <c r="G810" s="258" t="s">
        <v>102</v>
      </c>
      <c r="H810" s="961"/>
      <c r="I810" s="796"/>
      <c r="J810" s="732"/>
      <c r="K810" s="732"/>
      <c r="L810" s="732"/>
      <c r="M810" s="732"/>
      <c r="N810" s="732"/>
      <c r="O810" s="732"/>
      <c r="P810" s="103" t="s">
        <v>878</v>
      </c>
      <c r="Q810" s="270"/>
      <c r="R810" s="270"/>
      <c r="S810" s="270"/>
      <c r="T810" s="270"/>
      <c r="U810" s="270"/>
      <c r="V810" s="270"/>
      <c r="W810" s="270"/>
      <c r="X810" s="270"/>
      <c r="Y810" s="270"/>
      <c r="Z810" s="270"/>
    </row>
    <row r="811" spans="1:26" ht="21" hidden="1" customHeight="1">
      <c r="A811" s="256"/>
      <c r="B811" s="173"/>
      <c r="C811" s="173"/>
      <c r="D811" s="257"/>
      <c r="E811" s="788" t="s">
        <v>1003</v>
      </c>
      <c r="F811" s="785"/>
      <c r="G811" s="258" t="s">
        <v>102</v>
      </c>
      <c r="H811" s="961"/>
      <c r="I811" s="796"/>
      <c r="J811" s="732"/>
      <c r="K811" s="732"/>
      <c r="L811" s="732"/>
      <c r="M811" s="732"/>
      <c r="N811" s="732"/>
      <c r="O811" s="732"/>
      <c r="P811" s="103" t="s">
        <v>878</v>
      </c>
      <c r="Q811" s="270"/>
      <c r="R811" s="270"/>
      <c r="S811" s="270"/>
      <c r="T811" s="270"/>
      <c r="U811" s="270"/>
      <c r="V811" s="270"/>
      <c r="W811" s="270"/>
      <c r="X811" s="270"/>
      <c r="Y811" s="270"/>
      <c r="Z811" s="270"/>
    </row>
    <row r="812" spans="1:26" ht="21" hidden="1" customHeight="1">
      <c r="A812" s="256"/>
      <c r="B812" s="173"/>
      <c r="C812" s="173"/>
      <c r="D812" s="257"/>
      <c r="E812" s="788" t="s">
        <v>1006</v>
      </c>
      <c r="F812" s="785"/>
      <c r="G812" s="258" t="s">
        <v>102</v>
      </c>
      <c r="H812" s="961"/>
      <c r="I812" s="796"/>
      <c r="J812" s="732"/>
      <c r="K812" s="732"/>
      <c r="L812" s="732"/>
      <c r="M812" s="732"/>
      <c r="N812" s="732"/>
      <c r="O812" s="732"/>
      <c r="P812" s="103" t="s">
        <v>1005</v>
      </c>
      <c r="Q812" s="270"/>
      <c r="R812" s="270"/>
      <c r="S812" s="270"/>
      <c r="T812" s="270"/>
      <c r="U812" s="270"/>
      <c r="V812" s="270"/>
      <c r="W812" s="270"/>
      <c r="X812" s="270"/>
      <c r="Y812" s="270"/>
      <c r="Z812" s="270"/>
    </row>
    <row r="813" spans="1:26" ht="21" hidden="1" customHeight="1">
      <c r="A813" s="256"/>
      <c r="B813" s="173"/>
      <c r="C813" s="173"/>
      <c r="D813" s="257"/>
      <c r="E813" s="788" t="s">
        <v>4</v>
      </c>
      <c r="F813" s="785"/>
      <c r="G813" s="258" t="s">
        <v>102</v>
      </c>
      <c r="H813" s="961"/>
      <c r="I813" s="796"/>
      <c r="J813" s="732"/>
      <c r="K813" s="732"/>
      <c r="L813" s="732"/>
      <c r="M813" s="732"/>
      <c r="N813" s="732"/>
      <c r="O813" s="732"/>
      <c r="P813" s="103" t="s">
        <v>1010</v>
      </c>
      <c r="Q813" s="270"/>
      <c r="R813" s="270"/>
      <c r="S813" s="270"/>
      <c r="T813" s="270"/>
      <c r="U813" s="270"/>
      <c r="V813" s="270"/>
      <c r="W813" s="270"/>
      <c r="X813" s="270"/>
      <c r="Y813" s="270"/>
      <c r="Z813" s="270"/>
    </row>
    <row r="814" spans="1:26" ht="21" hidden="1" customHeight="1">
      <c r="A814" s="256"/>
      <c r="B814" s="173"/>
      <c r="C814" s="173"/>
      <c r="D814" s="257"/>
      <c r="E814" s="788" t="s">
        <v>994</v>
      </c>
      <c r="F814" s="785"/>
      <c r="G814" s="258" t="s">
        <v>102</v>
      </c>
      <c r="H814" s="961"/>
      <c r="I814" s="796"/>
      <c r="J814" s="732"/>
      <c r="K814" s="732"/>
      <c r="L814" s="732"/>
      <c r="M814" s="732"/>
      <c r="N814" s="732"/>
      <c r="O814" s="732"/>
      <c r="P814" s="103" t="s">
        <v>885</v>
      </c>
      <c r="Q814" s="270"/>
      <c r="R814" s="270"/>
      <c r="S814" s="270"/>
      <c r="T814" s="270"/>
      <c r="U814" s="270"/>
      <c r="V814" s="270"/>
      <c r="W814" s="270"/>
      <c r="X814" s="270"/>
      <c r="Y814" s="270"/>
      <c r="Z814" s="270"/>
    </row>
    <row r="815" spans="1:26" ht="21" hidden="1" customHeight="1">
      <c r="A815" s="256"/>
      <c r="B815" s="173"/>
      <c r="C815" s="173"/>
      <c r="D815" s="257"/>
      <c r="E815" s="788" t="s">
        <v>986</v>
      </c>
      <c r="F815" s="785"/>
      <c r="G815" s="258" t="s">
        <v>102</v>
      </c>
      <c r="H815" s="961"/>
      <c r="I815" s="796"/>
      <c r="J815" s="733"/>
      <c r="K815" s="733"/>
      <c r="L815" s="733"/>
      <c r="M815" s="733"/>
      <c r="N815" s="733"/>
      <c r="O815" s="733"/>
      <c r="P815" s="103" t="s">
        <v>995</v>
      </c>
      <c r="Q815" s="270"/>
      <c r="R815" s="270"/>
      <c r="S815" s="270"/>
      <c r="T815" s="270"/>
      <c r="U815" s="270"/>
      <c r="V815" s="270"/>
      <c r="W815" s="270"/>
      <c r="X815" s="270"/>
      <c r="Y815" s="270"/>
      <c r="Z815" s="270"/>
    </row>
    <row r="816" spans="1:26" ht="47.25" customHeight="1">
      <c r="A816" s="161"/>
      <c r="B816" s="70"/>
      <c r="C816" s="101">
        <v>6</v>
      </c>
      <c r="D816" s="980" t="s">
        <v>1015</v>
      </c>
      <c r="E816" s="785"/>
      <c r="F816" s="785"/>
      <c r="G816" s="785"/>
      <c r="H816" s="785"/>
      <c r="I816" s="796"/>
      <c r="J816" s="220"/>
      <c r="K816" s="99"/>
      <c r="L816" s="221"/>
      <c r="M816" s="222"/>
      <c r="N816" s="101">
        <f>N817</f>
        <v>0</v>
      </c>
      <c r="O816" s="101"/>
      <c r="P816" s="235" t="s">
        <v>1016</v>
      </c>
      <c r="Q816" s="228"/>
      <c r="R816" s="228"/>
      <c r="S816" s="228"/>
      <c r="T816" s="228"/>
      <c r="U816" s="228"/>
      <c r="V816" s="228"/>
      <c r="W816" s="228"/>
      <c r="X816" s="228"/>
      <c r="Y816" s="228"/>
      <c r="Z816" s="228"/>
    </row>
    <row r="817" spans="1:26" ht="21" hidden="1" customHeight="1">
      <c r="A817" s="256"/>
      <c r="B817" s="173"/>
      <c r="C817" s="173"/>
      <c r="D817" s="257" t="s">
        <v>127</v>
      </c>
      <c r="E817" s="788" t="s">
        <v>1000</v>
      </c>
      <c r="F817" s="785"/>
      <c r="G817" s="258" t="s">
        <v>102</v>
      </c>
      <c r="H817" s="961"/>
      <c r="I817" s="796"/>
      <c r="J817" s="820"/>
      <c r="K817" s="820" t="s">
        <v>1001</v>
      </c>
      <c r="L817" s="820">
        <v>1</v>
      </c>
      <c r="M817" s="957"/>
      <c r="N817" s="820">
        <f>L817*M817</f>
        <v>0</v>
      </c>
      <c r="O817" s="820"/>
      <c r="P817" s="103" t="s">
        <v>878</v>
      </c>
      <c r="Q817" s="270"/>
      <c r="R817" s="270"/>
      <c r="S817" s="270"/>
      <c r="T817" s="270"/>
      <c r="U817" s="270"/>
      <c r="V817" s="270"/>
      <c r="W817" s="270"/>
      <c r="X817" s="270"/>
      <c r="Y817" s="270"/>
      <c r="Z817" s="270"/>
    </row>
    <row r="818" spans="1:26" ht="21" hidden="1" customHeight="1">
      <c r="A818" s="256"/>
      <c r="B818" s="173"/>
      <c r="C818" s="173"/>
      <c r="D818" s="257"/>
      <c r="E818" s="788" t="s">
        <v>1002</v>
      </c>
      <c r="F818" s="785"/>
      <c r="G818" s="258" t="s">
        <v>102</v>
      </c>
      <c r="H818" s="961"/>
      <c r="I818" s="796"/>
      <c r="J818" s="732"/>
      <c r="K818" s="732"/>
      <c r="L818" s="732"/>
      <c r="M818" s="732"/>
      <c r="N818" s="732"/>
      <c r="O818" s="732"/>
      <c r="P818" s="103" t="s">
        <v>878</v>
      </c>
      <c r="Q818" s="270"/>
      <c r="R818" s="270"/>
      <c r="S818" s="270"/>
      <c r="T818" s="270"/>
      <c r="U818" s="270"/>
      <c r="V818" s="270"/>
      <c r="W818" s="270"/>
      <c r="X818" s="270"/>
      <c r="Y818" s="270"/>
      <c r="Z818" s="270"/>
    </row>
    <row r="819" spans="1:26" ht="21" hidden="1" customHeight="1">
      <c r="A819" s="256"/>
      <c r="B819" s="173"/>
      <c r="C819" s="173"/>
      <c r="D819" s="257"/>
      <c r="E819" s="788" t="s">
        <v>1003</v>
      </c>
      <c r="F819" s="785"/>
      <c r="G819" s="258" t="s">
        <v>102</v>
      </c>
      <c r="H819" s="961"/>
      <c r="I819" s="796"/>
      <c r="J819" s="732"/>
      <c r="K819" s="732"/>
      <c r="L819" s="732"/>
      <c r="M819" s="732"/>
      <c r="N819" s="732"/>
      <c r="O819" s="732"/>
      <c r="P819" s="103" t="s">
        <v>878</v>
      </c>
      <c r="Q819" s="270"/>
      <c r="R819" s="270"/>
      <c r="S819" s="270"/>
      <c r="T819" s="270"/>
      <c r="U819" s="270"/>
      <c r="V819" s="270"/>
      <c r="W819" s="270"/>
      <c r="X819" s="270"/>
      <c r="Y819" s="270"/>
      <c r="Z819" s="270"/>
    </row>
    <row r="820" spans="1:26" ht="21" hidden="1" customHeight="1">
      <c r="A820" s="256"/>
      <c r="B820" s="173"/>
      <c r="C820" s="173"/>
      <c r="D820" s="257"/>
      <c r="E820" s="788" t="s">
        <v>1006</v>
      </c>
      <c r="F820" s="785"/>
      <c r="G820" s="258" t="s">
        <v>102</v>
      </c>
      <c r="H820" s="961"/>
      <c r="I820" s="796"/>
      <c r="J820" s="732"/>
      <c r="K820" s="732"/>
      <c r="L820" s="732"/>
      <c r="M820" s="732"/>
      <c r="N820" s="732"/>
      <c r="O820" s="732"/>
      <c r="P820" s="103" t="s">
        <v>1005</v>
      </c>
      <c r="Q820" s="270"/>
      <c r="R820" s="270"/>
      <c r="S820" s="270"/>
      <c r="T820" s="270"/>
      <c r="U820" s="270"/>
      <c r="V820" s="270"/>
      <c r="W820" s="270"/>
      <c r="X820" s="270"/>
      <c r="Y820" s="270"/>
      <c r="Z820" s="270"/>
    </row>
    <row r="821" spans="1:26" ht="21" hidden="1" customHeight="1">
      <c r="A821" s="256"/>
      <c r="B821" s="173"/>
      <c r="C821" s="173"/>
      <c r="D821" s="257"/>
      <c r="E821" s="788" t="s">
        <v>1017</v>
      </c>
      <c r="F821" s="785"/>
      <c r="G821" s="258" t="s">
        <v>102</v>
      </c>
      <c r="H821" s="961"/>
      <c r="I821" s="796"/>
      <c r="J821" s="732"/>
      <c r="K821" s="732"/>
      <c r="L821" s="732"/>
      <c r="M821" s="732"/>
      <c r="N821" s="732"/>
      <c r="O821" s="732"/>
      <c r="P821" s="103" t="s">
        <v>1005</v>
      </c>
      <c r="Q821" s="270"/>
      <c r="R821" s="270"/>
      <c r="S821" s="270"/>
      <c r="T821" s="270"/>
      <c r="U821" s="270"/>
      <c r="V821" s="270"/>
      <c r="W821" s="270"/>
      <c r="X821" s="270"/>
      <c r="Y821" s="270"/>
      <c r="Z821" s="270"/>
    </row>
    <row r="822" spans="1:26" ht="21" hidden="1" customHeight="1">
      <c r="A822" s="256"/>
      <c r="B822" s="173"/>
      <c r="C822" s="173"/>
      <c r="D822" s="257"/>
      <c r="E822" s="788" t="s">
        <v>4</v>
      </c>
      <c r="F822" s="785"/>
      <c r="G822" s="258" t="s">
        <v>102</v>
      </c>
      <c r="H822" s="961"/>
      <c r="I822" s="796"/>
      <c r="J822" s="732"/>
      <c r="K822" s="732"/>
      <c r="L822" s="732"/>
      <c r="M822" s="732"/>
      <c r="N822" s="732"/>
      <c r="O822" s="732"/>
      <c r="P822" s="103" t="s">
        <v>1010</v>
      </c>
      <c r="Q822" s="270"/>
      <c r="R822" s="270"/>
      <c r="S822" s="270"/>
      <c r="T822" s="270"/>
      <c r="U822" s="270"/>
      <c r="V822" s="270"/>
      <c r="W822" s="270"/>
      <c r="X822" s="270"/>
      <c r="Y822" s="270"/>
      <c r="Z822" s="270"/>
    </row>
    <row r="823" spans="1:26" ht="21" hidden="1" customHeight="1">
      <c r="A823" s="256"/>
      <c r="B823" s="173"/>
      <c r="C823" s="173"/>
      <c r="D823" s="257"/>
      <c r="E823" s="788" t="s">
        <v>1018</v>
      </c>
      <c r="F823" s="785"/>
      <c r="G823" s="258" t="s">
        <v>102</v>
      </c>
      <c r="H823" s="961"/>
      <c r="I823" s="796"/>
      <c r="J823" s="732"/>
      <c r="K823" s="732"/>
      <c r="L823" s="732"/>
      <c r="M823" s="732"/>
      <c r="N823" s="732"/>
      <c r="O823" s="732"/>
      <c r="P823" s="103" t="s">
        <v>1019</v>
      </c>
      <c r="Q823" s="270"/>
      <c r="R823" s="270"/>
      <c r="S823" s="270"/>
      <c r="T823" s="270"/>
      <c r="U823" s="270"/>
      <c r="V823" s="270"/>
      <c r="W823" s="270"/>
      <c r="X823" s="270"/>
      <c r="Y823" s="270"/>
      <c r="Z823" s="270"/>
    </row>
    <row r="824" spans="1:26" ht="21" hidden="1" customHeight="1">
      <c r="A824" s="256"/>
      <c r="B824" s="173"/>
      <c r="C824" s="173"/>
      <c r="D824" s="257"/>
      <c r="E824" s="788" t="s">
        <v>994</v>
      </c>
      <c r="F824" s="785"/>
      <c r="G824" s="258" t="s">
        <v>102</v>
      </c>
      <c r="H824" s="961"/>
      <c r="I824" s="796"/>
      <c r="J824" s="732"/>
      <c r="K824" s="732"/>
      <c r="L824" s="732"/>
      <c r="M824" s="732"/>
      <c r="N824" s="732"/>
      <c r="O824" s="732"/>
      <c r="P824" s="103" t="s">
        <v>885</v>
      </c>
      <c r="Q824" s="270"/>
      <c r="R824" s="270"/>
      <c r="S824" s="270"/>
      <c r="T824" s="270"/>
      <c r="U824" s="270"/>
      <c r="V824" s="270"/>
      <c r="W824" s="270"/>
      <c r="X824" s="270"/>
      <c r="Y824" s="270"/>
      <c r="Z824" s="270"/>
    </row>
    <row r="825" spans="1:26" ht="21" hidden="1" customHeight="1">
      <c r="A825" s="256"/>
      <c r="B825" s="173"/>
      <c r="C825" s="173"/>
      <c r="D825" s="257"/>
      <c r="E825" s="788" t="s">
        <v>986</v>
      </c>
      <c r="F825" s="785"/>
      <c r="G825" s="258" t="s">
        <v>102</v>
      </c>
      <c r="H825" s="961"/>
      <c r="I825" s="796"/>
      <c r="J825" s="733"/>
      <c r="K825" s="733"/>
      <c r="L825" s="733"/>
      <c r="M825" s="733"/>
      <c r="N825" s="733"/>
      <c r="O825" s="733"/>
      <c r="P825" s="103" t="s">
        <v>995</v>
      </c>
      <c r="Q825" s="270"/>
      <c r="R825" s="270"/>
      <c r="S825" s="270"/>
      <c r="T825" s="270"/>
      <c r="U825" s="270"/>
      <c r="V825" s="270"/>
      <c r="W825" s="270"/>
      <c r="X825" s="270"/>
      <c r="Y825" s="270"/>
      <c r="Z825" s="270"/>
    </row>
    <row r="826" spans="1:26" ht="46.5" customHeight="1">
      <c r="A826" s="195"/>
      <c r="B826" s="255" t="s">
        <v>177</v>
      </c>
      <c r="C826" s="978" t="s">
        <v>1020</v>
      </c>
      <c r="D826" s="785"/>
      <c r="E826" s="785"/>
      <c r="F826" s="785"/>
      <c r="G826" s="785"/>
      <c r="H826" s="785"/>
      <c r="I826" s="796"/>
      <c r="J826" s="271"/>
      <c r="K826" s="211"/>
      <c r="L826" s="212"/>
      <c r="M826" s="213"/>
      <c r="N826" s="214">
        <f>N827+N835+N843</f>
        <v>0</v>
      </c>
      <c r="O826" s="214"/>
      <c r="P826" s="190"/>
      <c r="Q826" s="229"/>
      <c r="R826" s="229"/>
      <c r="S826" s="229"/>
      <c r="T826" s="229"/>
      <c r="U826" s="229"/>
      <c r="V826" s="229"/>
      <c r="W826" s="229"/>
      <c r="X826" s="229"/>
      <c r="Y826" s="229"/>
      <c r="Z826" s="229"/>
    </row>
    <row r="827" spans="1:26" ht="24.75" customHeight="1">
      <c r="A827" s="195"/>
      <c r="B827" s="201"/>
      <c r="C827" s="101">
        <v>1</v>
      </c>
      <c r="D827" s="980" t="s">
        <v>263</v>
      </c>
      <c r="E827" s="785"/>
      <c r="F827" s="785"/>
      <c r="G827" s="785"/>
      <c r="H827" s="785"/>
      <c r="I827" s="796"/>
      <c r="J827" s="220"/>
      <c r="K827" s="99"/>
      <c r="L827" s="221"/>
      <c r="M827" s="222"/>
      <c r="N827" s="101">
        <f>N828</f>
        <v>0</v>
      </c>
      <c r="O827" s="101"/>
      <c r="P827" s="190" t="s">
        <v>886</v>
      </c>
      <c r="Q827" s="229"/>
      <c r="R827" s="229"/>
      <c r="S827" s="229"/>
      <c r="T827" s="229"/>
      <c r="U827" s="229"/>
      <c r="V827" s="229"/>
      <c r="W827" s="229"/>
      <c r="X827" s="229"/>
      <c r="Y827" s="229"/>
      <c r="Z827" s="229"/>
    </row>
    <row r="828" spans="1:26" ht="33" hidden="1" customHeight="1">
      <c r="A828" s="256"/>
      <c r="B828" s="173"/>
      <c r="C828" s="173"/>
      <c r="D828" s="257" t="s">
        <v>127</v>
      </c>
      <c r="E828" s="788" t="s">
        <v>1021</v>
      </c>
      <c r="F828" s="785"/>
      <c r="G828" s="258" t="s">
        <v>102</v>
      </c>
      <c r="H828" s="961"/>
      <c r="I828" s="796"/>
      <c r="J828" s="820"/>
      <c r="K828" s="820" t="s">
        <v>1001</v>
      </c>
      <c r="L828" s="820">
        <v>1</v>
      </c>
      <c r="M828" s="957"/>
      <c r="N828" s="820">
        <f>L828*M828</f>
        <v>0</v>
      </c>
      <c r="O828" s="820"/>
      <c r="P828" s="103" t="s">
        <v>878</v>
      </c>
      <c r="Q828" s="270"/>
      <c r="R828" s="270"/>
      <c r="S828" s="270"/>
      <c r="T828" s="270"/>
      <c r="U828" s="270"/>
      <c r="V828" s="270"/>
      <c r="W828" s="270"/>
      <c r="X828" s="270"/>
      <c r="Y828" s="270"/>
      <c r="Z828" s="270"/>
    </row>
    <row r="829" spans="1:26" ht="21" hidden="1" customHeight="1">
      <c r="A829" s="256"/>
      <c r="B829" s="173"/>
      <c r="C829" s="173"/>
      <c r="D829" s="257"/>
      <c r="E829" s="788" t="s">
        <v>1022</v>
      </c>
      <c r="F829" s="785"/>
      <c r="G829" s="258" t="s">
        <v>102</v>
      </c>
      <c r="H829" s="961"/>
      <c r="I829" s="796"/>
      <c r="J829" s="732"/>
      <c r="K829" s="732"/>
      <c r="L829" s="732"/>
      <c r="M829" s="732"/>
      <c r="N829" s="732"/>
      <c r="O829" s="732"/>
      <c r="P829" s="103" t="s">
        <v>878</v>
      </c>
      <c r="Q829" s="270"/>
      <c r="R829" s="270"/>
      <c r="S829" s="270"/>
      <c r="T829" s="270"/>
      <c r="U829" s="270"/>
      <c r="V829" s="270"/>
      <c r="W829" s="270"/>
      <c r="X829" s="270"/>
      <c r="Y829" s="270"/>
      <c r="Z829" s="270"/>
    </row>
    <row r="830" spans="1:26" ht="21" hidden="1" customHeight="1">
      <c r="A830" s="256"/>
      <c r="B830" s="173"/>
      <c r="C830" s="173"/>
      <c r="D830" s="257"/>
      <c r="E830" s="788" t="s">
        <v>1023</v>
      </c>
      <c r="F830" s="785"/>
      <c r="G830" s="258" t="s">
        <v>102</v>
      </c>
      <c r="H830" s="961"/>
      <c r="I830" s="796"/>
      <c r="J830" s="732"/>
      <c r="K830" s="732"/>
      <c r="L830" s="732"/>
      <c r="M830" s="732"/>
      <c r="N830" s="732"/>
      <c r="O830" s="732"/>
      <c r="P830" s="103" t="s">
        <v>1024</v>
      </c>
      <c r="Q830" s="270"/>
      <c r="R830" s="270"/>
      <c r="S830" s="270"/>
      <c r="T830" s="270"/>
      <c r="U830" s="270"/>
      <c r="V830" s="270"/>
      <c r="W830" s="270"/>
      <c r="X830" s="270"/>
      <c r="Y830" s="270"/>
      <c r="Z830" s="270"/>
    </row>
    <row r="831" spans="1:26" ht="21" hidden="1" customHeight="1">
      <c r="A831" s="256"/>
      <c r="B831" s="173"/>
      <c r="C831" s="173"/>
      <c r="D831" s="257"/>
      <c r="E831" s="788" t="s">
        <v>1025</v>
      </c>
      <c r="F831" s="785"/>
      <c r="G831" s="258" t="s">
        <v>102</v>
      </c>
      <c r="H831" s="961"/>
      <c r="I831" s="796"/>
      <c r="J831" s="732"/>
      <c r="K831" s="732"/>
      <c r="L831" s="732"/>
      <c r="M831" s="732"/>
      <c r="N831" s="732"/>
      <c r="O831" s="732"/>
      <c r="P831" s="103" t="s">
        <v>1026</v>
      </c>
      <c r="Q831" s="270"/>
      <c r="R831" s="270"/>
      <c r="S831" s="270"/>
      <c r="T831" s="270"/>
      <c r="U831" s="270"/>
      <c r="V831" s="270"/>
      <c r="W831" s="270"/>
      <c r="X831" s="270"/>
      <c r="Y831" s="270"/>
      <c r="Z831" s="270"/>
    </row>
    <row r="832" spans="1:26" ht="33.75" hidden="1" customHeight="1">
      <c r="A832" s="256"/>
      <c r="B832" s="173"/>
      <c r="C832" s="173"/>
      <c r="D832" s="257"/>
      <c r="E832" s="788" t="s">
        <v>1027</v>
      </c>
      <c r="F832" s="785"/>
      <c r="G832" s="258" t="s">
        <v>102</v>
      </c>
      <c r="H832" s="961"/>
      <c r="I832" s="796"/>
      <c r="J832" s="732"/>
      <c r="K832" s="732"/>
      <c r="L832" s="732"/>
      <c r="M832" s="732"/>
      <c r="N832" s="732"/>
      <c r="O832" s="732"/>
      <c r="P832" s="103" t="s">
        <v>1028</v>
      </c>
      <c r="Q832" s="270"/>
      <c r="R832" s="270"/>
      <c r="S832" s="270"/>
      <c r="T832" s="270"/>
      <c r="U832" s="270"/>
      <c r="V832" s="270"/>
      <c r="W832" s="270"/>
      <c r="X832" s="270"/>
      <c r="Y832" s="270"/>
      <c r="Z832" s="270"/>
    </row>
    <row r="833" spans="1:26" ht="21" hidden="1" customHeight="1">
      <c r="A833" s="256"/>
      <c r="B833" s="173"/>
      <c r="C833" s="173"/>
      <c r="D833" s="257"/>
      <c r="E833" s="788" t="s">
        <v>994</v>
      </c>
      <c r="F833" s="785"/>
      <c r="G833" s="258" t="s">
        <v>102</v>
      </c>
      <c r="H833" s="961"/>
      <c r="I833" s="796"/>
      <c r="J833" s="732"/>
      <c r="K833" s="732"/>
      <c r="L833" s="732"/>
      <c r="M833" s="732"/>
      <c r="N833" s="732"/>
      <c r="O833" s="732"/>
      <c r="P833" s="103" t="s">
        <v>885</v>
      </c>
      <c r="Q833" s="270"/>
      <c r="R833" s="270"/>
      <c r="S833" s="270"/>
      <c r="T833" s="270"/>
      <c r="U833" s="270"/>
      <c r="V833" s="270"/>
      <c r="W833" s="270"/>
      <c r="X833" s="270"/>
      <c r="Y833" s="270"/>
      <c r="Z833" s="270"/>
    </row>
    <row r="834" spans="1:26" ht="21" hidden="1" customHeight="1">
      <c r="A834" s="256"/>
      <c r="B834" s="173"/>
      <c r="C834" s="173"/>
      <c r="D834" s="257"/>
      <c r="E834" s="788" t="s">
        <v>986</v>
      </c>
      <c r="F834" s="785"/>
      <c r="G834" s="258" t="s">
        <v>102</v>
      </c>
      <c r="H834" s="961"/>
      <c r="I834" s="796"/>
      <c r="J834" s="733"/>
      <c r="K834" s="733"/>
      <c r="L834" s="733"/>
      <c r="M834" s="733"/>
      <c r="N834" s="733"/>
      <c r="O834" s="733"/>
      <c r="P834" s="103" t="s">
        <v>995</v>
      </c>
      <c r="Q834" s="270"/>
      <c r="R834" s="270"/>
      <c r="S834" s="270"/>
      <c r="T834" s="270"/>
      <c r="U834" s="270"/>
      <c r="V834" s="270"/>
      <c r="W834" s="270"/>
      <c r="X834" s="270"/>
      <c r="Y834" s="270"/>
      <c r="Z834" s="270"/>
    </row>
    <row r="835" spans="1:26" ht="24.75" customHeight="1">
      <c r="A835" s="195"/>
      <c r="B835" s="201"/>
      <c r="C835" s="101">
        <v>2</v>
      </c>
      <c r="D835" s="980" t="s">
        <v>264</v>
      </c>
      <c r="E835" s="785"/>
      <c r="F835" s="785"/>
      <c r="G835" s="785"/>
      <c r="H835" s="785"/>
      <c r="I835" s="796"/>
      <c r="J835" s="220"/>
      <c r="K835" s="99"/>
      <c r="L835" s="221"/>
      <c r="M835" s="222"/>
      <c r="N835" s="101">
        <f>N836</f>
        <v>0</v>
      </c>
      <c r="O835" s="101"/>
      <c r="P835" s="190" t="s">
        <v>888</v>
      </c>
      <c r="Q835" s="229"/>
      <c r="R835" s="229"/>
      <c r="S835" s="229"/>
      <c r="T835" s="229"/>
      <c r="U835" s="229"/>
      <c r="V835" s="229"/>
      <c r="W835" s="229"/>
      <c r="X835" s="229"/>
      <c r="Y835" s="229"/>
      <c r="Z835" s="229"/>
    </row>
    <row r="836" spans="1:26" ht="33" hidden="1" customHeight="1">
      <c r="A836" s="256"/>
      <c r="B836" s="173"/>
      <c r="C836" s="173"/>
      <c r="D836" s="257" t="s">
        <v>127</v>
      </c>
      <c r="E836" s="788" t="s">
        <v>1021</v>
      </c>
      <c r="F836" s="785"/>
      <c r="G836" s="258" t="s">
        <v>102</v>
      </c>
      <c r="H836" s="961"/>
      <c r="I836" s="796"/>
      <c r="J836" s="820"/>
      <c r="K836" s="820" t="s">
        <v>1001</v>
      </c>
      <c r="L836" s="820">
        <v>1</v>
      </c>
      <c r="M836" s="957"/>
      <c r="N836" s="820">
        <f>L836*M836</f>
        <v>0</v>
      </c>
      <c r="O836" s="820"/>
      <c r="P836" s="103" t="s">
        <v>878</v>
      </c>
      <c r="Q836" s="270"/>
      <c r="R836" s="270"/>
      <c r="S836" s="270"/>
      <c r="T836" s="270"/>
      <c r="U836" s="270"/>
      <c r="V836" s="270"/>
      <c r="W836" s="270"/>
      <c r="X836" s="270"/>
      <c r="Y836" s="270"/>
      <c r="Z836" s="270"/>
    </row>
    <row r="837" spans="1:26" ht="21" hidden="1" customHeight="1">
      <c r="A837" s="256"/>
      <c r="B837" s="173"/>
      <c r="C837" s="173"/>
      <c r="D837" s="257"/>
      <c r="E837" s="788" t="s">
        <v>1022</v>
      </c>
      <c r="F837" s="785"/>
      <c r="G837" s="258" t="s">
        <v>102</v>
      </c>
      <c r="H837" s="961"/>
      <c r="I837" s="796"/>
      <c r="J837" s="732"/>
      <c r="K837" s="732"/>
      <c r="L837" s="732"/>
      <c r="M837" s="732"/>
      <c r="N837" s="732"/>
      <c r="O837" s="732"/>
      <c r="P837" s="103" t="s">
        <v>878</v>
      </c>
      <c r="Q837" s="270"/>
      <c r="R837" s="270"/>
      <c r="S837" s="270"/>
      <c r="T837" s="270"/>
      <c r="U837" s="270"/>
      <c r="V837" s="270"/>
      <c r="W837" s="270"/>
      <c r="X837" s="270"/>
      <c r="Y837" s="270"/>
      <c r="Z837" s="270"/>
    </row>
    <row r="838" spans="1:26" ht="21" hidden="1" customHeight="1">
      <c r="A838" s="256"/>
      <c r="B838" s="173"/>
      <c r="C838" s="173"/>
      <c r="D838" s="257"/>
      <c r="E838" s="788" t="s">
        <v>1023</v>
      </c>
      <c r="F838" s="785"/>
      <c r="G838" s="258" t="s">
        <v>102</v>
      </c>
      <c r="H838" s="961"/>
      <c r="I838" s="796"/>
      <c r="J838" s="732"/>
      <c r="K838" s="732"/>
      <c r="L838" s="732"/>
      <c r="M838" s="732"/>
      <c r="N838" s="732"/>
      <c r="O838" s="732"/>
      <c r="P838" s="103" t="s">
        <v>1024</v>
      </c>
      <c r="Q838" s="270"/>
      <c r="R838" s="270"/>
      <c r="S838" s="270"/>
      <c r="T838" s="270"/>
      <c r="U838" s="270"/>
      <c r="V838" s="270"/>
      <c r="W838" s="270"/>
      <c r="X838" s="270"/>
      <c r="Y838" s="270"/>
      <c r="Z838" s="270"/>
    </row>
    <row r="839" spans="1:26" ht="21" hidden="1" customHeight="1">
      <c r="A839" s="256"/>
      <c r="B839" s="173"/>
      <c r="C839" s="173"/>
      <c r="D839" s="257"/>
      <c r="E839" s="788" t="s">
        <v>1025</v>
      </c>
      <c r="F839" s="785"/>
      <c r="G839" s="258" t="s">
        <v>102</v>
      </c>
      <c r="H839" s="961"/>
      <c r="I839" s="796"/>
      <c r="J839" s="732"/>
      <c r="K839" s="732"/>
      <c r="L839" s="732"/>
      <c r="M839" s="732"/>
      <c r="N839" s="732"/>
      <c r="O839" s="732"/>
      <c r="P839" s="103" t="s">
        <v>1026</v>
      </c>
      <c r="Q839" s="270"/>
      <c r="R839" s="270"/>
      <c r="S839" s="270"/>
      <c r="T839" s="270"/>
      <c r="U839" s="270"/>
      <c r="V839" s="270"/>
      <c r="W839" s="270"/>
      <c r="X839" s="270"/>
      <c r="Y839" s="270"/>
      <c r="Z839" s="270"/>
    </row>
    <row r="840" spans="1:26" ht="33.75" hidden="1" customHeight="1">
      <c r="A840" s="256"/>
      <c r="B840" s="173"/>
      <c r="C840" s="173"/>
      <c r="D840" s="257"/>
      <c r="E840" s="788" t="s">
        <v>1027</v>
      </c>
      <c r="F840" s="785"/>
      <c r="G840" s="258" t="s">
        <v>102</v>
      </c>
      <c r="H840" s="961"/>
      <c r="I840" s="796"/>
      <c r="J840" s="732"/>
      <c r="K840" s="732"/>
      <c r="L840" s="732"/>
      <c r="M840" s="732"/>
      <c r="N840" s="732"/>
      <c r="O840" s="732"/>
      <c r="P840" s="103" t="s">
        <v>1028</v>
      </c>
      <c r="Q840" s="270"/>
      <c r="R840" s="270"/>
      <c r="S840" s="270"/>
      <c r="T840" s="270"/>
      <c r="U840" s="270"/>
      <c r="V840" s="270"/>
      <c r="W840" s="270"/>
      <c r="X840" s="270"/>
      <c r="Y840" s="270"/>
      <c r="Z840" s="270"/>
    </row>
    <row r="841" spans="1:26" ht="21" hidden="1" customHeight="1">
      <c r="A841" s="256"/>
      <c r="B841" s="173"/>
      <c r="C841" s="173"/>
      <c r="D841" s="257"/>
      <c r="E841" s="788" t="s">
        <v>994</v>
      </c>
      <c r="F841" s="785"/>
      <c r="G841" s="258" t="s">
        <v>102</v>
      </c>
      <c r="H841" s="961"/>
      <c r="I841" s="796"/>
      <c r="J841" s="732"/>
      <c r="K841" s="732"/>
      <c r="L841" s="732"/>
      <c r="M841" s="732"/>
      <c r="N841" s="732"/>
      <c r="O841" s="732"/>
      <c r="P841" s="103" t="s">
        <v>885</v>
      </c>
      <c r="Q841" s="270"/>
      <c r="R841" s="270"/>
      <c r="S841" s="270"/>
      <c r="T841" s="270"/>
      <c r="U841" s="270"/>
      <c r="V841" s="270"/>
      <c r="W841" s="270"/>
      <c r="X841" s="270"/>
      <c r="Y841" s="270"/>
      <c r="Z841" s="270"/>
    </row>
    <row r="842" spans="1:26" ht="21" hidden="1" customHeight="1">
      <c r="A842" s="256"/>
      <c r="B842" s="173"/>
      <c r="C842" s="173"/>
      <c r="D842" s="259"/>
      <c r="E842" s="788" t="s">
        <v>986</v>
      </c>
      <c r="F842" s="785"/>
      <c r="G842" s="258" t="s">
        <v>102</v>
      </c>
      <c r="H842" s="961"/>
      <c r="I842" s="796"/>
      <c r="J842" s="733"/>
      <c r="K842" s="733"/>
      <c r="L842" s="733"/>
      <c r="M842" s="733"/>
      <c r="N842" s="733"/>
      <c r="O842" s="733"/>
      <c r="P842" s="103" t="s">
        <v>995</v>
      </c>
      <c r="Q842" s="270"/>
      <c r="R842" s="270"/>
      <c r="S842" s="270"/>
      <c r="T842" s="270"/>
      <c r="U842" s="270"/>
      <c r="V842" s="270"/>
      <c r="W842" s="270"/>
      <c r="X842" s="270"/>
      <c r="Y842" s="270"/>
      <c r="Z842" s="270"/>
    </row>
    <row r="843" spans="1:26" ht="24.75" customHeight="1">
      <c r="A843" s="195"/>
      <c r="B843" s="201"/>
      <c r="C843" s="101">
        <v>3</v>
      </c>
      <c r="D843" s="999" t="s">
        <v>265</v>
      </c>
      <c r="E843" s="793"/>
      <c r="F843" s="793"/>
      <c r="G843" s="793"/>
      <c r="H843" s="793"/>
      <c r="I843" s="794"/>
      <c r="J843" s="277"/>
      <c r="K843" s="99"/>
      <c r="L843" s="221"/>
      <c r="M843" s="222"/>
      <c r="N843" s="101">
        <f>N844</f>
        <v>0</v>
      </c>
      <c r="O843" s="101"/>
      <c r="P843" s="190" t="s">
        <v>893</v>
      </c>
      <c r="Q843" s="229"/>
      <c r="R843" s="229"/>
      <c r="S843" s="229"/>
      <c r="T843" s="229"/>
      <c r="U843" s="229"/>
      <c r="V843" s="229"/>
      <c r="W843" s="229"/>
      <c r="X843" s="229"/>
      <c r="Y843" s="229"/>
      <c r="Z843" s="229"/>
    </row>
    <row r="844" spans="1:26" ht="33" hidden="1" customHeight="1">
      <c r="A844" s="256"/>
      <c r="B844" s="173"/>
      <c r="C844" s="173"/>
      <c r="D844" s="257" t="s">
        <v>127</v>
      </c>
      <c r="E844" s="788" t="s">
        <v>1021</v>
      </c>
      <c r="F844" s="785"/>
      <c r="G844" s="258" t="s">
        <v>102</v>
      </c>
      <c r="H844" s="961"/>
      <c r="I844" s="796"/>
      <c r="J844" s="820"/>
      <c r="K844" s="820" t="s">
        <v>1001</v>
      </c>
      <c r="L844" s="820">
        <v>1</v>
      </c>
      <c r="M844" s="957"/>
      <c r="N844" s="820">
        <f>L844*M844</f>
        <v>0</v>
      </c>
      <c r="O844" s="820"/>
      <c r="P844" s="103" t="s">
        <v>878</v>
      </c>
      <c r="Q844" s="270"/>
      <c r="R844" s="270"/>
      <c r="S844" s="270"/>
      <c r="T844" s="270"/>
      <c r="U844" s="270"/>
      <c r="V844" s="270"/>
      <c r="W844" s="270"/>
      <c r="X844" s="270"/>
      <c r="Y844" s="270"/>
      <c r="Z844" s="270"/>
    </row>
    <row r="845" spans="1:26" ht="21" hidden="1" customHeight="1">
      <c r="A845" s="256"/>
      <c r="B845" s="173"/>
      <c r="C845" s="173"/>
      <c r="D845" s="257"/>
      <c r="E845" s="788" t="s">
        <v>1022</v>
      </c>
      <c r="F845" s="785"/>
      <c r="G845" s="258" t="s">
        <v>102</v>
      </c>
      <c r="H845" s="961"/>
      <c r="I845" s="796"/>
      <c r="J845" s="732"/>
      <c r="K845" s="732"/>
      <c r="L845" s="732"/>
      <c r="M845" s="732"/>
      <c r="N845" s="732"/>
      <c r="O845" s="732"/>
      <c r="P845" s="103" t="s">
        <v>878</v>
      </c>
      <c r="Q845" s="270"/>
      <c r="R845" s="270"/>
      <c r="S845" s="270"/>
      <c r="T845" s="270"/>
      <c r="U845" s="270"/>
      <c r="V845" s="270"/>
      <c r="W845" s="270"/>
      <c r="X845" s="270"/>
      <c r="Y845" s="270"/>
      <c r="Z845" s="270"/>
    </row>
    <row r="846" spans="1:26" ht="21" hidden="1" customHeight="1">
      <c r="A846" s="256"/>
      <c r="B846" s="173"/>
      <c r="C846" s="173"/>
      <c r="D846" s="257"/>
      <c r="E846" s="788" t="s">
        <v>1023</v>
      </c>
      <c r="F846" s="785"/>
      <c r="G846" s="258" t="s">
        <v>102</v>
      </c>
      <c r="H846" s="961"/>
      <c r="I846" s="796"/>
      <c r="J846" s="732"/>
      <c r="K846" s="732"/>
      <c r="L846" s="732"/>
      <c r="M846" s="732"/>
      <c r="N846" s="732"/>
      <c r="O846" s="732"/>
      <c r="P846" s="103" t="s">
        <v>1024</v>
      </c>
      <c r="Q846" s="270"/>
      <c r="R846" s="270"/>
      <c r="S846" s="270"/>
      <c r="T846" s="270"/>
      <c r="U846" s="270"/>
      <c r="V846" s="270"/>
      <c r="W846" s="270"/>
      <c r="X846" s="270"/>
      <c r="Y846" s="270"/>
      <c r="Z846" s="270"/>
    </row>
    <row r="847" spans="1:26" ht="21" hidden="1" customHeight="1">
      <c r="A847" s="256"/>
      <c r="B847" s="173"/>
      <c r="C847" s="173"/>
      <c r="D847" s="257"/>
      <c r="E847" s="788" t="s">
        <v>1025</v>
      </c>
      <c r="F847" s="785"/>
      <c r="G847" s="258" t="s">
        <v>102</v>
      </c>
      <c r="H847" s="961"/>
      <c r="I847" s="796"/>
      <c r="J847" s="732"/>
      <c r="K847" s="732"/>
      <c r="L847" s="732"/>
      <c r="M847" s="732"/>
      <c r="N847" s="732"/>
      <c r="O847" s="732"/>
      <c r="P847" s="103" t="s">
        <v>1026</v>
      </c>
      <c r="Q847" s="270"/>
      <c r="R847" s="270"/>
      <c r="S847" s="270"/>
      <c r="T847" s="270"/>
      <c r="U847" s="270"/>
      <c r="V847" s="270"/>
      <c r="W847" s="270"/>
      <c r="X847" s="270"/>
      <c r="Y847" s="270"/>
      <c r="Z847" s="270"/>
    </row>
    <row r="848" spans="1:26" ht="33.75" hidden="1" customHeight="1">
      <c r="A848" s="256"/>
      <c r="B848" s="173"/>
      <c r="C848" s="173"/>
      <c r="D848" s="257"/>
      <c r="E848" s="788" t="s">
        <v>1027</v>
      </c>
      <c r="F848" s="785"/>
      <c r="G848" s="258" t="s">
        <v>102</v>
      </c>
      <c r="H848" s="961"/>
      <c r="I848" s="796"/>
      <c r="J848" s="732"/>
      <c r="K848" s="732"/>
      <c r="L848" s="732"/>
      <c r="M848" s="732"/>
      <c r="N848" s="732"/>
      <c r="O848" s="732"/>
      <c r="P848" s="103" t="s">
        <v>1028</v>
      </c>
      <c r="Q848" s="270"/>
      <c r="R848" s="270"/>
      <c r="S848" s="270"/>
      <c r="T848" s="270"/>
      <c r="U848" s="270"/>
      <c r="V848" s="270"/>
      <c r="W848" s="270"/>
      <c r="X848" s="270"/>
      <c r="Y848" s="270"/>
      <c r="Z848" s="270"/>
    </row>
    <row r="849" spans="1:26" ht="21" hidden="1" customHeight="1">
      <c r="A849" s="256"/>
      <c r="B849" s="173"/>
      <c r="C849" s="173"/>
      <c r="D849" s="257"/>
      <c r="E849" s="788" t="s">
        <v>994</v>
      </c>
      <c r="F849" s="785"/>
      <c r="G849" s="258" t="s">
        <v>102</v>
      </c>
      <c r="H849" s="961"/>
      <c r="I849" s="796"/>
      <c r="J849" s="732"/>
      <c r="K849" s="732"/>
      <c r="L849" s="732"/>
      <c r="M849" s="732"/>
      <c r="N849" s="732"/>
      <c r="O849" s="732"/>
      <c r="P849" s="103" t="s">
        <v>885</v>
      </c>
      <c r="Q849" s="270"/>
      <c r="R849" s="270"/>
      <c r="S849" s="270"/>
      <c r="T849" s="270"/>
      <c r="U849" s="270"/>
      <c r="V849" s="270"/>
      <c r="W849" s="270"/>
      <c r="X849" s="270"/>
      <c r="Y849" s="270"/>
      <c r="Z849" s="270"/>
    </row>
    <row r="850" spans="1:26" ht="21" hidden="1" customHeight="1">
      <c r="A850" s="256"/>
      <c r="B850" s="173"/>
      <c r="C850" s="173"/>
      <c r="D850" s="259"/>
      <c r="E850" s="788" t="s">
        <v>986</v>
      </c>
      <c r="F850" s="785"/>
      <c r="G850" s="258" t="s">
        <v>102</v>
      </c>
      <c r="H850" s="961"/>
      <c r="I850" s="796"/>
      <c r="J850" s="733"/>
      <c r="K850" s="733"/>
      <c r="L850" s="733"/>
      <c r="M850" s="733"/>
      <c r="N850" s="733"/>
      <c r="O850" s="733"/>
      <c r="P850" s="103" t="s">
        <v>995</v>
      </c>
      <c r="Q850" s="270"/>
      <c r="R850" s="270"/>
      <c r="S850" s="270"/>
      <c r="T850" s="270"/>
      <c r="U850" s="270"/>
      <c r="V850" s="270"/>
      <c r="W850" s="270"/>
      <c r="X850" s="270"/>
      <c r="Y850" s="270"/>
      <c r="Z850" s="270"/>
    </row>
    <row r="851" spans="1:26" ht="21" customHeight="1">
      <c r="A851" s="272"/>
      <c r="B851" s="72"/>
      <c r="C851" s="80"/>
      <c r="D851" s="273"/>
      <c r="E851" s="274"/>
      <c r="F851" s="274"/>
      <c r="G851" s="274"/>
      <c r="H851" s="274"/>
      <c r="I851" s="274"/>
      <c r="J851" s="136"/>
      <c r="K851" s="206"/>
      <c r="L851" s="278"/>
      <c r="M851" s="103"/>
      <c r="N851" s="68"/>
      <c r="O851" s="68"/>
      <c r="P851" s="103"/>
      <c r="Q851" s="228"/>
      <c r="R851" s="228"/>
      <c r="S851" s="228"/>
      <c r="T851" s="228"/>
      <c r="U851" s="228"/>
      <c r="V851" s="228"/>
      <c r="W851" s="228"/>
      <c r="X851" s="228"/>
      <c r="Y851" s="228"/>
      <c r="Z851" s="228"/>
    </row>
    <row r="852" spans="1:26" ht="18.75" customHeight="1">
      <c r="A852" s="275"/>
      <c r="B852" s="103"/>
      <c r="C852" s="810" t="s">
        <v>865</v>
      </c>
      <c r="D852" s="785"/>
      <c r="E852" s="785"/>
      <c r="F852" s="785"/>
      <c r="G852" s="785"/>
      <c r="H852" s="785"/>
      <c r="I852" s="785"/>
      <c r="J852" s="785"/>
      <c r="K852" s="785"/>
      <c r="L852" s="796"/>
      <c r="M852" s="148"/>
      <c r="N852" s="60">
        <f>N22</f>
        <v>172.26999999999998</v>
      </c>
      <c r="O852" s="60">
        <f>SUM(O22:O851)</f>
        <v>175.76999999999998</v>
      </c>
      <c r="P852" s="487"/>
      <c r="Q852" s="130"/>
      <c r="R852" s="130"/>
      <c r="S852" s="130"/>
      <c r="T852" s="130"/>
      <c r="U852" s="130"/>
      <c r="V852" s="130"/>
      <c r="W852" s="130"/>
      <c r="X852" s="130"/>
      <c r="Y852" s="130"/>
      <c r="Z852" s="130"/>
    </row>
    <row r="853" spans="1:26" ht="15" customHeight="1">
      <c r="A853" s="55"/>
      <c r="B853" s="55"/>
      <c r="C853" s="54"/>
      <c r="D853" s="194"/>
      <c r="E853" s="54"/>
      <c r="F853" s="54"/>
      <c r="G853" s="54"/>
      <c r="H853" s="54"/>
      <c r="I853" s="54"/>
      <c r="J853" s="54"/>
      <c r="K853" s="54"/>
      <c r="L853" s="54"/>
      <c r="M853" s="149"/>
      <c r="N853" s="149"/>
      <c r="O853" s="149"/>
      <c r="P853" s="55"/>
      <c r="Q853" s="130"/>
      <c r="R853" s="130"/>
      <c r="S853" s="130"/>
      <c r="T853" s="130"/>
      <c r="U853" s="130"/>
      <c r="V853" s="130"/>
      <c r="W853" s="130"/>
      <c r="X853" s="130"/>
      <c r="Y853" s="130"/>
      <c r="Z853" s="130"/>
    </row>
    <row r="854" spans="1:26" ht="15" customHeight="1">
      <c r="A854" s="55" t="s">
        <v>866</v>
      </c>
      <c r="B854" s="55"/>
      <c r="C854" s="91"/>
      <c r="D854" s="193"/>
      <c r="E854" s="91"/>
      <c r="F854" s="55"/>
      <c r="G854" s="55"/>
      <c r="H854" s="55"/>
      <c r="I854" s="55"/>
      <c r="J854" s="91"/>
      <c r="K854" s="90"/>
      <c r="L854" s="91"/>
      <c r="M854" s="91"/>
      <c r="N854" s="91"/>
      <c r="O854" s="91"/>
      <c r="P854" s="55"/>
      <c r="Q854" s="130"/>
      <c r="R854" s="130"/>
      <c r="S854" s="130"/>
      <c r="T854" s="130"/>
      <c r="U854" s="130"/>
      <c r="V854" s="130"/>
      <c r="W854" s="130"/>
      <c r="X854" s="130"/>
      <c r="Y854" s="130"/>
      <c r="Z854" s="130"/>
    </row>
    <row r="855" spans="1:26" ht="15" customHeight="1">
      <c r="A855" s="55"/>
      <c r="B855" s="55"/>
      <c r="C855" s="91"/>
      <c r="D855" s="193"/>
      <c r="E855" s="91"/>
      <c r="F855" s="55"/>
      <c r="G855" s="55"/>
      <c r="H855" s="55"/>
      <c r="I855" s="55"/>
      <c r="J855" s="55"/>
      <c r="K855" s="90"/>
      <c r="L855" s="55"/>
      <c r="M855" s="91"/>
      <c r="N855" s="91"/>
      <c r="O855" s="91"/>
      <c r="P855" s="55"/>
      <c r="Q855" s="130"/>
      <c r="R855" s="130"/>
      <c r="S855" s="130"/>
      <c r="T855" s="130"/>
      <c r="U855" s="130"/>
      <c r="V855" s="130"/>
      <c r="W855" s="130"/>
      <c r="X855" s="130"/>
      <c r="Y855" s="130"/>
      <c r="Z855" s="130"/>
    </row>
    <row r="856" spans="1:26" ht="15" customHeight="1">
      <c r="A856" s="55"/>
      <c r="B856" s="55"/>
      <c r="C856" s="91"/>
      <c r="D856" s="193"/>
      <c r="E856" s="91"/>
      <c r="F856" s="55"/>
      <c r="G856" s="55"/>
      <c r="H856" s="55"/>
      <c r="I856" s="55"/>
      <c r="J856" s="130" t="str">
        <f>PENDIDIKAN!I406</f>
        <v>Padang, 10 Agustus 2022</v>
      </c>
      <c r="K856" s="90"/>
      <c r="L856" s="130"/>
      <c r="M856" s="130"/>
      <c r="N856" s="130"/>
      <c r="O856" s="130"/>
      <c r="P856" s="91"/>
      <c r="Q856" s="130"/>
      <c r="R856" s="130"/>
      <c r="S856" s="130"/>
      <c r="T856" s="130"/>
      <c r="U856" s="130"/>
      <c r="V856" s="130"/>
      <c r="W856" s="130"/>
      <c r="X856" s="130"/>
      <c r="Y856" s="130"/>
      <c r="Z856" s="130"/>
    </row>
    <row r="857" spans="1:26" ht="15" customHeight="1">
      <c r="A857" s="55"/>
      <c r="B857" s="55"/>
      <c r="C857" s="91"/>
      <c r="D857" s="193"/>
      <c r="E857" s="91"/>
      <c r="F857" s="55"/>
      <c r="G857" s="55"/>
      <c r="H857" s="55"/>
      <c r="I857" s="55"/>
      <c r="J857" s="130" t="str">
        <f>PENDIDIKAN!I407</f>
        <v>Ketua Departemen Matematika dan Sains Data</v>
      </c>
      <c r="K857" s="90"/>
      <c r="L857" s="130"/>
      <c r="M857" s="130"/>
      <c r="N857" s="150"/>
      <c r="O857" s="150"/>
      <c r="P857" s="91"/>
      <c r="Q857" s="130"/>
      <c r="R857" s="130"/>
      <c r="S857" s="130"/>
      <c r="T857" s="130"/>
      <c r="U857" s="130"/>
      <c r="V857" s="130"/>
      <c r="W857" s="130"/>
      <c r="X857" s="130"/>
      <c r="Y857" s="130"/>
      <c r="Z857" s="130"/>
    </row>
    <row r="858" spans="1:26" ht="15" customHeight="1">
      <c r="A858" s="55"/>
      <c r="B858" s="55"/>
      <c r="C858" s="91"/>
      <c r="D858" s="193"/>
      <c r="E858" s="91"/>
      <c r="F858" s="55"/>
      <c r="G858" s="55"/>
      <c r="H858" s="55"/>
      <c r="I858" s="55"/>
      <c r="J858" s="130" t="str">
        <f>PENDIDIKAN!I408</f>
        <v>Fakultas MIPA Univesitas Andalas</v>
      </c>
      <c r="K858" s="90"/>
      <c r="L858" s="130"/>
      <c r="M858" s="130"/>
      <c r="N858" s="130"/>
      <c r="O858" s="130"/>
      <c r="P858" s="91"/>
      <c r="Q858" s="130"/>
      <c r="R858" s="130"/>
      <c r="S858" s="130"/>
      <c r="T858" s="130"/>
      <c r="U858" s="130"/>
      <c r="V858" s="130"/>
      <c r="W858" s="130"/>
      <c r="X858" s="130"/>
      <c r="Y858" s="130"/>
      <c r="Z858" s="130"/>
    </row>
    <row r="859" spans="1:26" ht="15" customHeight="1">
      <c r="A859" s="55"/>
      <c r="B859" s="55"/>
      <c r="C859" s="91"/>
      <c r="D859" s="193"/>
      <c r="E859" s="91"/>
      <c r="F859" s="55"/>
      <c r="G859" s="55"/>
      <c r="H859" s="55"/>
      <c r="I859" s="55"/>
      <c r="J859" s="130"/>
      <c r="K859" s="90"/>
      <c r="L859" s="130"/>
      <c r="M859" s="130"/>
      <c r="N859" s="130"/>
      <c r="O859" s="130"/>
      <c r="P859" s="91"/>
      <c r="Q859" s="130"/>
      <c r="R859" s="130"/>
      <c r="S859" s="130"/>
      <c r="T859" s="130"/>
      <c r="U859" s="130"/>
      <c r="V859" s="130"/>
      <c r="W859" s="130"/>
      <c r="X859" s="130"/>
      <c r="Y859" s="130"/>
      <c r="Z859" s="130"/>
    </row>
    <row r="860" spans="1:26" ht="15" customHeight="1">
      <c r="A860" s="55"/>
      <c r="B860" s="55"/>
      <c r="C860" s="91"/>
      <c r="D860" s="193"/>
      <c r="E860" s="91"/>
      <c r="F860" s="55"/>
      <c r="G860" s="55"/>
      <c r="H860" s="55"/>
      <c r="I860" s="55"/>
      <c r="J860" s="130"/>
      <c r="K860" s="90"/>
      <c r="L860" s="130"/>
      <c r="M860" s="130"/>
      <c r="N860" s="130"/>
      <c r="O860" s="130"/>
      <c r="P860" s="91"/>
      <c r="Q860" s="130"/>
      <c r="R860" s="130"/>
      <c r="S860" s="130"/>
      <c r="T860" s="130"/>
      <c r="U860" s="130"/>
      <c r="V860" s="130"/>
      <c r="W860" s="130"/>
      <c r="X860" s="130"/>
      <c r="Y860" s="130"/>
      <c r="Z860" s="130"/>
    </row>
    <row r="861" spans="1:26" ht="15" customHeight="1">
      <c r="A861" s="55"/>
      <c r="B861" s="55"/>
      <c r="C861" s="91"/>
      <c r="D861" s="193"/>
      <c r="E861" s="91"/>
      <c r="F861" s="55"/>
      <c r="G861" s="55"/>
      <c r="H861" s="55"/>
      <c r="I861" s="55"/>
      <c r="J861" s="130"/>
      <c r="K861" s="90"/>
      <c r="L861" s="130"/>
      <c r="M861" s="130"/>
      <c r="N861" s="130"/>
      <c r="O861" s="130"/>
      <c r="P861" s="91"/>
      <c r="Q861" s="130"/>
      <c r="R861" s="130"/>
      <c r="S861" s="130"/>
      <c r="T861" s="130"/>
      <c r="U861" s="130"/>
      <c r="V861" s="130"/>
      <c r="W861" s="130"/>
      <c r="X861" s="130"/>
      <c r="Y861" s="130"/>
      <c r="Z861" s="130"/>
    </row>
    <row r="862" spans="1:26" ht="15" customHeight="1">
      <c r="A862" s="55"/>
      <c r="B862" s="55"/>
      <c r="C862" s="91"/>
      <c r="D862" s="193"/>
      <c r="E862" s="91"/>
      <c r="F862" s="55"/>
      <c r="G862" s="55"/>
      <c r="H862" s="55"/>
      <c r="I862" s="55"/>
      <c r="J862" s="130" t="str">
        <f>PENDIDIKAN!I412</f>
        <v>Dr. Yanita</v>
      </c>
      <c r="K862" s="90"/>
      <c r="L862" s="130"/>
      <c r="M862" s="130"/>
      <c r="N862" s="130"/>
      <c r="O862" s="130"/>
      <c r="P862" s="54"/>
      <c r="Q862" s="130"/>
      <c r="R862" s="130"/>
      <c r="S862" s="130"/>
      <c r="T862" s="130"/>
      <c r="U862" s="130"/>
      <c r="V862" s="130"/>
      <c r="W862" s="130"/>
      <c r="X862" s="130"/>
      <c r="Y862" s="130"/>
      <c r="Z862" s="130"/>
    </row>
    <row r="863" spans="1:26" ht="15" customHeight="1">
      <c r="A863" s="55"/>
      <c r="B863" s="55"/>
      <c r="C863" s="91"/>
      <c r="D863" s="193"/>
      <c r="E863" s="91"/>
      <c r="F863" s="55"/>
      <c r="G863" s="55"/>
      <c r="H863" s="55"/>
      <c r="I863" s="55"/>
      <c r="J863" s="130" t="str">
        <f>PENDIDIKAN!I413</f>
        <v>NIP. 197210302003122001</v>
      </c>
      <c r="K863" s="90"/>
      <c r="L863" s="130"/>
      <c r="M863" s="130"/>
      <c r="N863" s="130"/>
      <c r="O863" s="130"/>
      <c r="P863" s="91"/>
      <c r="Q863" s="130"/>
      <c r="R863" s="130"/>
      <c r="S863" s="130"/>
      <c r="T863" s="130"/>
      <c r="U863" s="130"/>
      <c r="V863" s="130"/>
      <c r="W863" s="130"/>
      <c r="X863" s="130"/>
      <c r="Y863" s="130"/>
      <c r="Z863" s="130"/>
    </row>
    <row r="864" spans="1:26" ht="15.75" customHeight="1">
      <c r="A864" s="130"/>
      <c r="B864" s="130"/>
      <c r="C864" s="130"/>
      <c r="D864" s="276"/>
      <c r="E864" s="130"/>
      <c r="F864" s="130"/>
      <c r="G864" s="130"/>
      <c r="H864" s="130"/>
      <c r="I864" s="130"/>
      <c r="J864" s="130"/>
      <c r="K864" s="130"/>
      <c r="L864" s="130"/>
      <c r="M864" s="130"/>
      <c r="N864" s="130"/>
      <c r="O864" s="130"/>
      <c r="P864" s="55"/>
      <c r="Q864" s="130"/>
      <c r="R864" s="130"/>
      <c r="S864" s="130"/>
      <c r="T864" s="130"/>
      <c r="U864" s="130"/>
      <c r="V864" s="130"/>
      <c r="W864" s="130"/>
      <c r="X864" s="130"/>
      <c r="Y864" s="130"/>
      <c r="Z864" s="130"/>
    </row>
    <row r="865" spans="1:26" ht="15.75" customHeight="1">
      <c r="A865" s="130"/>
      <c r="B865" s="130"/>
      <c r="C865" s="130"/>
      <c r="D865" s="276"/>
      <c r="E865" s="130"/>
      <c r="F865" s="130"/>
      <c r="G865" s="130"/>
      <c r="H865" s="130"/>
      <c r="I865" s="130"/>
      <c r="J865" s="130"/>
      <c r="K865" s="130"/>
      <c r="L865" s="130"/>
      <c r="M865" s="130"/>
      <c r="N865" s="130"/>
      <c r="O865" s="130"/>
      <c r="P865" s="55"/>
      <c r="Q865" s="130"/>
      <c r="R865" s="130"/>
      <c r="S865" s="130"/>
      <c r="T865" s="130"/>
      <c r="U865" s="130"/>
      <c r="V865" s="130"/>
      <c r="W865" s="130"/>
      <c r="X865" s="130"/>
      <c r="Y865" s="130"/>
      <c r="Z865" s="130"/>
    </row>
    <row r="866" spans="1:26" ht="15.75" customHeight="1">
      <c r="A866" s="130"/>
      <c r="B866" s="130"/>
      <c r="C866" s="130"/>
      <c r="D866" s="276"/>
      <c r="E866" s="130"/>
      <c r="F866" s="130"/>
      <c r="G866" s="130"/>
      <c r="H866" s="130"/>
      <c r="I866" s="130"/>
      <c r="J866" s="130"/>
      <c r="K866" s="130"/>
      <c r="L866" s="130"/>
      <c r="M866" s="130"/>
      <c r="N866" s="130"/>
      <c r="O866" s="130"/>
      <c r="P866" s="55"/>
      <c r="Q866" s="130"/>
      <c r="R866" s="130"/>
      <c r="S866" s="130"/>
      <c r="T866" s="130"/>
      <c r="U866" s="130"/>
      <c r="V866" s="130"/>
      <c r="W866" s="130"/>
      <c r="X866" s="130"/>
      <c r="Y866" s="130"/>
      <c r="Z866" s="130"/>
    </row>
    <row r="867" spans="1:26" ht="15.75" customHeight="1">
      <c r="A867" s="130"/>
      <c r="B867" s="130"/>
      <c r="C867" s="130"/>
      <c r="D867" s="276"/>
      <c r="E867" s="130"/>
      <c r="F867" s="130"/>
      <c r="G867" s="130"/>
      <c r="H867" s="130"/>
      <c r="I867" s="130"/>
      <c r="J867" s="130"/>
      <c r="K867" s="130"/>
      <c r="L867" s="130"/>
      <c r="M867" s="130"/>
      <c r="N867" s="130"/>
      <c r="O867" s="130"/>
      <c r="P867" s="55"/>
      <c r="Q867" s="130"/>
      <c r="R867" s="130"/>
      <c r="S867" s="130"/>
      <c r="T867" s="130"/>
      <c r="U867" s="130"/>
      <c r="V867" s="130"/>
      <c r="W867" s="130"/>
      <c r="X867" s="130"/>
      <c r="Y867" s="130"/>
      <c r="Z867" s="130"/>
    </row>
    <row r="868" spans="1:26" ht="15.75" customHeight="1">
      <c r="A868" s="130"/>
      <c r="B868" s="130"/>
      <c r="C868" s="130"/>
      <c r="D868" s="276"/>
      <c r="E868" s="130"/>
      <c r="F868" s="130"/>
      <c r="G868" s="130"/>
      <c r="H868" s="130"/>
      <c r="I868" s="130"/>
      <c r="J868" s="130"/>
      <c r="K868" s="130"/>
      <c r="L868" s="130"/>
      <c r="M868" s="130"/>
      <c r="N868" s="130"/>
      <c r="O868" s="130"/>
      <c r="P868" s="55"/>
      <c r="Q868" s="130"/>
      <c r="R868" s="130"/>
      <c r="S868" s="130"/>
      <c r="T868" s="130"/>
      <c r="U868" s="130"/>
      <c r="V868" s="130"/>
      <c r="W868" s="130"/>
      <c r="X868" s="130"/>
      <c r="Y868" s="130"/>
      <c r="Z868" s="130"/>
    </row>
    <row r="869" spans="1:26" ht="15.75" customHeight="1">
      <c r="A869" s="130"/>
      <c r="B869" s="130"/>
      <c r="C869" s="130"/>
      <c r="D869" s="276"/>
      <c r="E869" s="130"/>
      <c r="F869" s="130"/>
      <c r="G869" s="130"/>
      <c r="H869" s="130"/>
      <c r="I869" s="130"/>
      <c r="J869" s="130"/>
      <c r="K869" s="130"/>
      <c r="L869" s="130"/>
      <c r="M869" s="130"/>
      <c r="N869" s="130"/>
      <c r="O869" s="130"/>
      <c r="P869" s="55"/>
      <c r="Q869" s="130"/>
      <c r="R869" s="130"/>
      <c r="S869" s="130"/>
      <c r="T869" s="130"/>
      <c r="U869" s="130"/>
      <c r="V869" s="130"/>
      <c r="W869" s="130"/>
      <c r="X869" s="130"/>
      <c r="Y869" s="130"/>
      <c r="Z869" s="130"/>
    </row>
    <row r="870" spans="1:26" ht="15.75" customHeight="1">
      <c r="A870" s="130"/>
      <c r="B870" s="130"/>
      <c r="C870" s="130"/>
      <c r="D870" s="276"/>
      <c r="E870" s="130"/>
      <c r="F870" s="130"/>
      <c r="G870" s="130"/>
      <c r="H870" s="130"/>
      <c r="I870" s="130"/>
      <c r="J870" s="130"/>
      <c r="K870" s="130"/>
      <c r="L870" s="130"/>
      <c r="M870" s="130"/>
      <c r="N870" s="130"/>
      <c r="O870" s="130"/>
      <c r="P870" s="55"/>
      <c r="Q870" s="130"/>
      <c r="R870" s="130"/>
      <c r="S870" s="130"/>
      <c r="T870" s="130"/>
      <c r="U870" s="130"/>
      <c r="V870" s="130"/>
      <c r="W870" s="130"/>
      <c r="X870" s="130"/>
      <c r="Y870" s="130"/>
      <c r="Z870" s="130"/>
    </row>
    <row r="871" spans="1:26" ht="15.75" customHeight="1">
      <c r="A871" s="130"/>
      <c r="B871" s="130"/>
      <c r="C871" s="130"/>
      <c r="D871" s="276"/>
      <c r="E871" s="130"/>
      <c r="F871" s="130"/>
      <c r="G871" s="130"/>
      <c r="H871" s="130"/>
      <c r="I871" s="130"/>
      <c r="J871" s="130"/>
      <c r="K871" s="130"/>
      <c r="L871" s="130"/>
      <c r="M871" s="130"/>
      <c r="N871" s="130"/>
      <c r="O871" s="130"/>
      <c r="P871" s="55"/>
      <c r="Q871" s="130"/>
      <c r="R871" s="130"/>
      <c r="S871" s="130"/>
      <c r="T871" s="130"/>
      <c r="U871" s="130"/>
      <c r="V871" s="130"/>
      <c r="W871" s="130"/>
      <c r="X871" s="130"/>
      <c r="Y871" s="130"/>
      <c r="Z871" s="130"/>
    </row>
    <row r="872" spans="1:26" ht="15.75" customHeight="1">
      <c r="A872" s="130"/>
      <c r="B872" s="130"/>
      <c r="C872" s="130"/>
      <c r="D872" s="276"/>
      <c r="E872" s="130"/>
      <c r="F872" s="130"/>
      <c r="G872" s="130"/>
      <c r="H872" s="130"/>
      <c r="I872" s="130"/>
      <c r="J872" s="130"/>
      <c r="K872" s="130"/>
      <c r="L872" s="130"/>
      <c r="M872" s="130"/>
      <c r="N872" s="130"/>
      <c r="O872" s="130"/>
      <c r="P872" s="55"/>
      <c r="Q872" s="130"/>
      <c r="R872" s="130"/>
      <c r="S872" s="130"/>
      <c r="T872" s="130"/>
      <c r="U872" s="130"/>
      <c r="V872" s="130"/>
      <c r="W872" s="130"/>
      <c r="X872" s="130"/>
      <c r="Y872" s="130"/>
      <c r="Z872" s="130"/>
    </row>
    <row r="873" spans="1:26" ht="15.75" customHeight="1">
      <c r="A873" s="130"/>
      <c r="B873" s="130"/>
      <c r="C873" s="130"/>
      <c r="D873" s="276"/>
      <c r="E873" s="130"/>
      <c r="F873" s="130"/>
      <c r="G873" s="130"/>
      <c r="H873" s="130"/>
      <c r="I873" s="130"/>
      <c r="J873" s="130"/>
      <c r="K873" s="130"/>
      <c r="L873" s="130"/>
      <c r="M873" s="130"/>
      <c r="N873" s="130"/>
      <c r="O873" s="130"/>
      <c r="P873" s="55"/>
      <c r="Q873" s="130"/>
      <c r="R873" s="130"/>
      <c r="S873" s="130"/>
      <c r="T873" s="130"/>
      <c r="U873" s="130"/>
      <c r="V873" s="130"/>
      <c r="W873" s="130"/>
      <c r="X873" s="130"/>
      <c r="Y873" s="130"/>
      <c r="Z873" s="130"/>
    </row>
    <row r="874" spans="1:26" ht="15.75" customHeight="1">
      <c r="A874" s="130"/>
      <c r="B874" s="130"/>
      <c r="C874" s="130"/>
      <c r="D874" s="276"/>
      <c r="E874" s="130"/>
      <c r="F874" s="130"/>
      <c r="G874" s="130"/>
      <c r="H874" s="130"/>
      <c r="I874" s="130"/>
      <c r="J874" s="130"/>
      <c r="K874" s="130"/>
      <c r="L874" s="130"/>
      <c r="M874" s="130"/>
      <c r="N874" s="130"/>
      <c r="O874" s="130"/>
      <c r="P874" s="55"/>
      <c r="Q874" s="130"/>
      <c r="R874" s="130"/>
      <c r="S874" s="130"/>
      <c r="T874" s="130"/>
      <c r="U874" s="130"/>
      <c r="V874" s="130"/>
      <c r="W874" s="130"/>
      <c r="X874" s="130"/>
      <c r="Y874" s="130"/>
      <c r="Z874" s="130"/>
    </row>
    <row r="875" spans="1:26" ht="15.75" customHeight="1">
      <c r="A875" s="130"/>
      <c r="B875" s="130"/>
      <c r="C875" s="130"/>
      <c r="D875" s="276"/>
      <c r="E875" s="130"/>
      <c r="F875" s="130"/>
      <c r="G875" s="130"/>
      <c r="H875" s="130"/>
      <c r="I875" s="130"/>
      <c r="J875" s="130"/>
      <c r="K875" s="130"/>
      <c r="L875" s="130"/>
      <c r="M875" s="130"/>
      <c r="N875" s="130"/>
      <c r="O875" s="130"/>
      <c r="P875" s="55"/>
      <c r="Q875" s="130"/>
      <c r="R875" s="130"/>
      <c r="S875" s="130"/>
      <c r="T875" s="130"/>
      <c r="U875" s="130"/>
      <c r="V875" s="130"/>
      <c r="W875" s="130"/>
      <c r="X875" s="130"/>
      <c r="Y875" s="130"/>
      <c r="Z875" s="130"/>
    </row>
    <row r="876" spans="1:26" ht="15.75" customHeight="1">
      <c r="A876" s="130"/>
      <c r="B876" s="130"/>
      <c r="C876" s="130"/>
      <c r="D876" s="276"/>
      <c r="E876" s="130"/>
      <c r="F876" s="130"/>
      <c r="G876" s="130"/>
      <c r="H876" s="130"/>
      <c r="I876" s="130"/>
      <c r="J876" s="130"/>
      <c r="K876" s="130"/>
      <c r="L876" s="130"/>
      <c r="M876" s="130"/>
      <c r="N876" s="130"/>
      <c r="O876" s="130"/>
      <c r="P876" s="55"/>
      <c r="Q876" s="130"/>
      <c r="R876" s="130"/>
      <c r="S876" s="130"/>
      <c r="T876" s="130"/>
      <c r="U876" s="130"/>
      <c r="V876" s="130"/>
      <c r="W876" s="130"/>
      <c r="X876" s="130"/>
      <c r="Y876" s="130"/>
      <c r="Z876" s="130"/>
    </row>
    <row r="877" spans="1:26" ht="15.75" customHeight="1">
      <c r="A877" s="130"/>
      <c r="B877" s="130"/>
      <c r="C877" s="130"/>
      <c r="D877" s="276"/>
      <c r="E877" s="130"/>
      <c r="F877" s="130"/>
      <c r="G877" s="130"/>
      <c r="H877" s="130"/>
      <c r="I877" s="130"/>
      <c r="J877" s="130"/>
      <c r="K877" s="130"/>
      <c r="L877" s="130"/>
      <c r="M877" s="130"/>
      <c r="N877" s="130"/>
      <c r="O877" s="130"/>
      <c r="P877" s="55"/>
      <c r="Q877" s="130"/>
      <c r="R877" s="130"/>
      <c r="S877" s="130"/>
      <c r="T877" s="130"/>
      <c r="U877" s="130"/>
      <c r="V877" s="130"/>
      <c r="W877" s="130"/>
      <c r="X877" s="130"/>
      <c r="Y877" s="130"/>
      <c r="Z877" s="130"/>
    </row>
    <row r="878" spans="1:26" ht="15.75" customHeight="1">
      <c r="A878" s="130"/>
      <c r="B878" s="130"/>
      <c r="C878" s="130"/>
      <c r="D878" s="276"/>
      <c r="E878" s="130"/>
      <c r="F878" s="130"/>
      <c r="G878" s="130"/>
      <c r="H878" s="130"/>
      <c r="I878" s="130"/>
      <c r="J878" s="130"/>
      <c r="K878" s="130"/>
      <c r="L878" s="130"/>
      <c r="M878" s="130"/>
      <c r="N878" s="130"/>
      <c r="O878" s="130"/>
      <c r="P878" s="55"/>
      <c r="Q878" s="130"/>
      <c r="R878" s="130"/>
      <c r="S878" s="130"/>
      <c r="T878" s="130"/>
      <c r="U878" s="130"/>
      <c r="V878" s="130"/>
      <c r="W878" s="130"/>
      <c r="X878" s="130"/>
      <c r="Y878" s="130"/>
      <c r="Z878" s="130"/>
    </row>
    <row r="879" spans="1:26" ht="15.75" customHeight="1">
      <c r="A879" s="130"/>
      <c r="B879" s="130"/>
      <c r="C879" s="130"/>
      <c r="D879" s="276"/>
      <c r="E879" s="130"/>
      <c r="F879" s="130"/>
      <c r="G879" s="130"/>
      <c r="H879" s="130"/>
      <c r="I879" s="130"/>
      <c r="J879" s="130"/>
      <c r="K879" s="130"/>
      <c r="L879" s="130"/>
      <c r="M879" s="130"/>
      <c r="N879" s="130"/>
      <c r="O879" s="130"/>
      <c r="P879" s="55"/>
      <c r="Q879" s="130"/>
      <c r="R879" s="130"/>
      <c r="S879" s="130"/>
      <c r="T879" s="130"/>
      <c r="U879" s="130"/>
      <c r="V879" s="130"/>
      <c r="W879" s="130"/>
      <c r="X879" s="130"/>
      <c r="Y879" s="130"/>
      <c r="Z879" s="130"/>
    </row>
    <row r="880" spans="1:26" ht="15.75" customHeight="1">
      <c r="A880" s="130"/>
      <c r="B880" s="130"/>
      <c r="C880" s="130"/>
      <c r="D880" s="276"/>
      <c r="E880" s="130"/>
      <c r="F880" s="130"/>
      <c r="G880" s="130"/>
      <c r="H880" s="130"/>
      <c r="I880" s="130"/>
      <c r="J880" s="130"/>
      <c r="K880" s="130"/>
      <c r="L880" s="130"/>
      <c r="M880" s="130"/>
      <c r="N880" s="130"/>
      <c r="O880" s="130"/>
      <c r="P880" s="55"/>
      <c r="Q880" s="130"/>
      <c r="R880" s="130"/>
      <c r="S880" s="130"/>
      <c r="T880" s="130"/>
      <c r="U880" s="130"/>
      <c r="V880" s="130"/>
      <c r="W880" s="130"/>
      <c r="X880" s="130"/>
      <c r="Y880" s="130"/>
      <c r="Z880" s="130"/>
    </row>
    <row r="881" spans="1:26" ht="15.75" customHeight="1">
      <c r="A881" s="130"/>
      <c r="B881" s="130"/>
      <c r="C881" s="130"/>
      <c r="D881" s="276"/>
      <c r="E881" s="130"/>
      <c r="F881" s="130"/>
      <c r="G881" s="130"/>
      <c r="H881" s="130"/>
      <c r="I881" s="130"/>
      <c r="J881" s="130"/>
      <c r="K881" s="130"/>
      <c r="L881" s="130"/>
      <c r="M881" s="130"/>
      <c r="N881" s="130"/>
      <c r="O881" s="130"/>
      <c r="P881" s="55"/>
      <c r="Q881" s="130"/>
      <c r="R881" s="130"/>
      <c r="S881" s="130"/>
      <c r="T881" s="130"/>
      <c r="U881" s="130"/>
      <c r="V881" s="130"/>
      <c r="W881" s="130"/>
      <c r="X881" s="130"/>
      <c r="Y881" s="130"/>
      <c r="Z881" s="130"/>
    </row>
    <row r="882" spans="1:26" ht="15.75" customHeight="1">
      <c r="A882" s="130"/>
      <c r="B882" s="130"/>
      <c r="C882" s="130"/>
      <c r="D882" s="276"/>
      <c r="E882" s="130"/>
      <c r="F882" s="130"/>
      <c r="G882" s="130"/>
      <c r="H882" s="130"/>
      <c r="I882" s="130"/>
      <c r="J882" s="130"/>
      <c r="K882" s="130"/>
      <c r="L882" s="130"/>
      <c r="M882" s="130"/>
      <c r="N882" s="130"/>
      <c r="O882" s="130"/>
      <c r="P882" s="55"/>
      <c r="Q882" s="130"/>
      <c r="R882" s="130"/>
      <c r="S882" s="130"/>
      <c r="T882" s="130"/>
      <c r="U882" s="130"/>
      <c r="V882" s="130"/>
      <c r="W882" s="130"/>
      <c r="X882" s="130"/>
      <c r="Y882" s="130"/>
      <c r="Z882" s="130"/>
    </row>
    <row r="883" spans="1:26" ht="15.75" customHeight="1">
      <c r="A883" s="130"/>
      <c r="B883" s="130"/>
      <c r="C883" s="130"/>
      <c r="D883" s="276"/>
      <c r="E883" s="130"/>
      <c r="F883" s="130"/>
      <c r="G883" s="130"/>
      <c r="H883" s="130"/>
      <c r="I883" s="130"/>
      <c r="J883" s="130"/>
      <c r="K883" s="130"/>
      <c r="L883" s="130"/>
      <c r="M883" s="130"/>
      <c r="N883" s="130"/>
      <c r="O883" s="130"/>
      <c r="P883" s="55"/>
      <c r="Q883" s="130"/>
      <c r="R883" s="130"/>
      <c r="S883" s="130"/>
      <c r="T883" s="130"/>
      <c r="U883" s="130"/>
      <c r="V883" s="130"/>
      <c r="W883" s="130"/>
      <c r="X883" s="130"/>
      <c r="Y883" s="130"/>
      <c r="Z883" s="130"/>
    </row>
    <row r="884" spans="1:26" ht="15.75" customHeight="1">
      <c r="A884" s="130"/>
      <c r="B884" s="130"/>
      <c r="C884" s="130"/>
      <c r="D884" s="276"/>
      <c r="E884" s="130"/>
      <c r="F884" s="130"/>
      <c r="G884" s="130"/>
      <c r="H884" s="130"/>
      <c r="I884" s="130"/>
      <c r="J884" s="130"/>
      <c r="K884" s="130"/>
      <c r="L884" s="130"/>
      <c r="M884" s="130"/>
      <c r="N884" s="130"/>
      <c r="O884" s="130"/>
      <c r="P884" s="55"/>
      <c r="Q884" s="130"/>
      <c r="R884" s="130"/>
      <c r="S884" s="130"/>
      <c r="T884" s="130"/>
      <c r="U884" s="130"/>
      <c r="V884" s="130"/>
      <c r="W884" s="130"/>
      <c r="X884" s="130"/>
      <c r="Y884" s="130"/>
      <c r="Z884" s="130"/>
    </row>
    <row r="885" spans="1:26" ht="15.75" customHeight="1">
      <c r="A885" s="130"/>
      <c r="B885" s="130"/>
      <c r="C885" s="130"/>
      <c r="D885" s="276"/>
      <c r="E885" s="130"/>
      <c r="F885" s="130"/>
      <c r="G885" s="130"/>
      <c r="H885" s="130"/>
      <c r="I885" s="130"/>
      <c r="J885" s="130"/>
      <c r="K885" s="130"/>
      <c r="L885" s="130"/>
      <c r="M885" s="130"/>
      <c r="N885" s="130"/>
      <c r="O885" s="130"/>
      <c r="P885" s="55"/>
      <c r="Q885" s="130"/>
      <c r="R885" s="130"/>
      <c r="S885" s="130"/>
      <c r="T885" s="130"/>
      <c r="U885" s="130"/>
      <c r="V885" s="130"/>
      <c r="W885" s="130"/>
      <c r="X885" s="130"/>
      <c r="Y885" s="130"/>
      <c r="Z885" s="130"/>
    </row>
    <row r="886" spans="1:26" ht="15.75" customHeight="1">
      <c r="A886" s="130"/>
      <c r="B886" s="130"/>
      <c r="C886" s="130"/>
      <c r="D886" s="276"/>
      <c r="E886" s="130"/>
      <c r="F886" s="130"/>
      <c r="G886" s="130"/>
      <c r="H886" s="130"/>
      <c r="I886" s="130"/>
      <c r="J886" s="130"/>
      <c r="K886" s="130"/>
      <c r="L886" s="130"/>
      <c r="M886" s="130"/>
      <c r="N886" s="130"/>
      <c r="O886" s="130"/>
      <c r="P886" s="55"/>
      <c r="Q886" s="130"/>
      <c r="R886" s="130"/>
      <c r="S886" s="130"/>
      <c r="T886" s="130"/>
      <c r="U886" s="130"/>
      <c r="V886" s="130"/>
      <c r="W886" s="130"/>
      <c r="X886" s="130"/>
      <c r="Y886" s="130"/>
      <c r="Z886" s="130"/>
    </row>
    <row r="887" spans="1:26" ht="15.75" customHeight="1">
      <c r="A887" s="130"/>
      <c r="B887" s="130"/>
      <c r="C887" s="130"/>
      <c r="D887" s="276"/>
      <c r="E887" s="130"/>
      <c r="F887" s="130"/>
      <c r="G887" s="130"/>
      <c r="H887" s="130"/>
      <c r="I887" s="130"/>
      <c r="J887" s="130"/>
      <c r="K887" s="130"/>
      <c r="L887" s="130"/>
      <c r="M887" s="130"/>
      <c r="N887" s="130"/>
      <c r="O887" s="130"/>
      <c r="P887" s="55"/>
      <c r="Q887" s="130"/>
      <c r="R887" s="130"/>
      <c r="S887" s="130"/>
      <c r="T887" s="130"/>
      <c r="U887" s="130"/>
      <c r="V887" s="130"/>
      <c r="W887" s="130"/>
      <c r="X887" s="130"/>
      <c r="Y887" s="130"/>
      <c r="Z887" s="130"/>
    </row>
    <row r="888" spans="1:26" ht="15.75" customHeight="1">
      <c r="A888" s="130"/>
      <c r="B888" s="130"/>
      <c r="C888" s="130"/>
      <c r="D888" s="276"/>
      <c r="E888" s="130"/>
      <c r="F888" s="130"/>
      <c r="G888" s="130"/>
      <c r="H888" s="130"/>
      <c r="I888" s="130"/>
      <c r="J888" s="130"/>
      <c r="K888" s="130"/>
      <c r="L888" s="130"/>
      <c r="M888" s="130"/>
      <c r="N888" s="130"/>
      <c r="O888" s="130"/>
      <c r="P888" s="55"/>
      <c r="Q888" s="130"/>
      <c r="R888" s="130"/>
      <c r="S888" s="130"/>
      <c r="T888" s="130"/>
      <c r="U888" s="130"/>
      <c r="V888" s="130"/>
      <c r="W888" s="130"/>
      <c r="X888" s="130"/>
      <c r="Y888" s="130"/>
      <c r="Z888" s="130"/>
    </row>
    <row r="889" spans="1:26" ht="15.75" customHeight="1">
      <c r="A889" s="130"/>
      <c r="B889" s="130"/>
      <c r="C889" s="130"/>
      <c r="D889" s="276"/>
      <c r="E889" s="130"/>
      <c r="F889" s="130"/>
      <c r="G889" s="130"/>
      <c r="H889" s="130"/>
      <c r="I889" s="130"/>
      <c r="J889" s="130"/>
      <c r="K889" s="130"/>
      <c r="L889" s="130"/>
      <c r="M889" s="130"/>
      <c r="N889" s="130"/>
      <c r="O889" s="130"/>
      <c r="P889" s="55"/>
      <c r="Q889" s="130"/>
      <c r="R889" s="130"/>
      <c r="S889" s="130"/>
      <c r="T889" s="130"/>
      <c r="U889" s="130"/>
      <c r="V889" s="130"/>
      <c r="W889" s="130"/>
      <c r="X889" s="130"/>
      <c r="Y889" s="130"/>
      <c r="Z889" s="130"/>
    </row>
    <row r="890" spans="1:26" ht="15.75" customHeight="1">
      <c r="A890" s="130"/>
      <c r="B890" s="130"/>
      <c r="C890" s="130"/>
      <c r="D890" s="276"/>
      <c r="E890" s="130"/>
      <c r="F890" s="130"/>
      <c r="G890" s="130"/>
      <c r="H890" s="130"/>
      <c r="I890" s="130"/>
      <c r="J890" s="130"/>
      <c r="K890" s="130"/>
      <c r="L890" s="130"/>
      <c r="M890" s="130"/>
      <c r="N890" s="130"/>
      <c r="O890" s="130"/>
      <c r="P890" s="55"/>
      <c r="Q890" s="130"/>
      <c r="R890" s="130"/>
      <c r="S890" s="130"/>
      <c r="T890" s="130"/>
      <c r="U890" s="130"/>
      <c r="V890" s="130"/>
      <c r="W890" s="130"/>
      <c r="X890" s="130"/>
      <c r="Y890" s="130"/>
      <c r="Z890" s="130"/>
    </row>
    <row r="891" spans="1:26" ht="15.75" customHeight="1">
      <c r="A891" s="130"/>
      <c r="B891" s="130"/>
      <c r="C891" s="130"/>
      <c r="D891" s="276"/>
      <c r="E891" s="130"/>
      <c r="F891" s="130"/>
      <c r="G891" s="130"/>
      <c r="H891" s="130"/>
      <c r="I891" s="130"/>
      <c r="J891" s="130"/>
      <c r="K891" s="130"/>
      <c r="L891" s="130"/>
      <c r="M891" s="130"/>
      <c r="N891" s="130"/>
      <c r="O891" s="130"/>
      <c r="P891" s="55"/>
      <c r="Q891" s="130"/>
      <c r="R891" s="130"/>
      <c r="S891" s="130"/>
      <c r="T891" s="130"/>
      <c r="U891" s="130"/>
      <c r="V891" s="130"/>
      <c r="W891" s="130"/>
      <c r="X891" s="130"/>
      <c r="Y891" s="130"/>
      <c r="Z891" s="130"/>
    </row>
    <row r="892" spans="1:26" ht="15.75" customHeight="1">
      <c r="A892" s="130"/>
      <c r="B892" s="130"/>
      <c r="C892" s="130"/>
      <c r="D892" s="276"/>
      <c r="E892" s="130"/>
      <c r="F892" s="130"/>
      <c r="G892" s="130"/>
      <c r="H892" s="130"/>
      <c r="I892" s="130"/>
      <c r="J892" s="130"/>
      <c r="K892" s="130"/>
      <c r="L892" s="130"/>
      <c r="M892" s="130"/>
      <c r="N892" s="130"/>
      <c r="O892" s="130"/>
      <c r="P892" s="55"/>
      <c r="Q892" s="130"/>
      <c r="R892" s="130"/>
      <c r="S892" s="130"/>
      <c r="T892" s="130"/>
      <c r="U892" s="130"/>
      <c r="V892" s="130"/>
      <c r="W892" s="130"/>
      <c r="X892" s="130"/>
      <c r="Y892" s="130"/>
      <c r="Z892" s="130"/>
    </row>
    <row r="893" spans="1:26" ht="15.75" customHeight="1">
      <c r="A893" s="130"/>
      <c r="B893" s="130"/>
      <c r="C893" s="130"/>
      <c r="D893" s="276"/>
      <c r="E893" s="130"/>
      <c r="F893" s="130"/>
      <c r="G893" s="130"/>
      <c r="H893" s="130"/>
      <c r="I893" s="130"/>
      <c r="J893" s="130"/>
      <c r="K893" s="130"/>
      <c r="L893" s="130"/>
      <c r="M893" s="130"/>
      <c r="N893" s="130"/>
      <c r="O893" s="130"/>
      <c r="P893" s="55"/>
      <c r="Q893" s="130"/>
      <c r="R893" s="130"/>
      <c r="S893" s="130"/>
      <c r="T893" s="130"/>
      <c r="U893" s="130"/>
      <c r="V893" s="130"/>
      <c r="W893" s="130"/>
      <c r="X893" s="130"/>
      <c r="Y893" s="130"/>
      <c r="Z893" s="130"/>
    </row>
    <row r="894" spans="1:26" ht="15.75" customHeight="1">
      <c r="A894" s="130"/>
      <c r="B894" s="130"/>
      <c r="C894" s="130"/>
      <c r="D894" s="276"/>
      <c r="E894" s="130"/>
      <c r="F894" s="130"/>
      <c r="G894" s="130"/>
      <c r="H894" s="130"/>
      <c r="I894" s="130"/>
      <c r="J894" s="130"/>
      <c r="K894" s="130"/>
      <c r="L894" s="130"/>
      <c r="M894" s="130"/>
      <c r="N894" s="130"/>
      <c r="O894" s="130"/>
      <c r="P894" s="55"/>
      <c r="Q894" s="130"/>
      <c r="R894" s="130"/>
      <c r="S894" s="130"/>
      <c r="T894" s="130"/>
      <c r="U894" s="130"/>
      <c r="V894" s="130"/>
      <c r="W894" s="130"/>
      <c r="X894" s="130"/>
      <c r="Y894" s="130"/>
      <c r="Z894" s="130"/>
    </row>
    <row r="895" spans="1:26" ht="15.75" customHeight="1">
      <c r="A895" s="130"/>
      <c r="B895" s="130"/>
      <c r="C895" s="130"/>
      <c r="D895" s="276"/>
      <c r="E895" s="130"/>
      <c r="F895" s="130"/>
      <c r="G895" s="130"/>
      <c r="H895" s="130"/>
      <c r="I895" s="130"/>
      <c r="J895" s="130"/>
      <c r="K895" s="130"/>
      <c r="L895" s="130"/>
      <c r="M895" s="130"/>
      <c r="N895" s="130"/>
      <c r="O895" s="130"/>
      <c r="P895" s="55"/>
      <c r="Q895" s="130"/>
      <c r="R895" s="130"/>
      <c r="S895" s="130"/>
      <c r="T895" s="130"/>
      <c r="U895" s="130"/>
      <c r="V895" s="130"/>
      <c r="W895" s="130"/>
      <c r="X895" s="130"/>
      <c r="Y895" s="130"/>
      <c r="Z895" s="130"/>
    </row>
    <row r="896" spans="1:26" ht="15.75" customHeight="1">
      <c r="A896" s="130"/>
      <c r="B896" s="130"/>
      <c r="C896" s="130"/>
      <c r="D896" s="276"/>
      <c r="E896" s="130"/>
      <c r="F896" s="130"/>
      <c r="G896" s="130"/>
      <c r="H896" s="130"/>
      <c r="I896" s="130"/>
      <c r="J896" s="130"/>
      <c r="K896" s="130"/>
      <c r="L896" s="130"/>
      <c r="M896" s="130"/>
      <c r="N896" s="130"/>
      <c r="O896" s="130"/>
      <c r="P896" s="55"/>
      <c r="Q896" s="130"/>
      <c r="R896" s="130"/>
      <c r="S896" s="130"/>
      <c r="T896" s="130"/>
      <c r="U896" s="130"/>
      <c r="V896" s="130"/>
      <c r="W896" s="130"/>
      <c r="X896" s="130"/>
      <c r="Y896" s="130"/>
      <c r="Z896" s="130"/>
    </row>
    <row r="897" spans="1:26" ht="15.75" customHeight="1">
      <c r="A897" s="130"/>
      <c r="B897" s="130"/>
      <c r="C897" s="130"/>
      <c r="D897" s="276"/>
      <c r="E897" s="130"/>
      <c r="F897" s="130"/>
      <c r="G897" s="130"/>
      <c r="H897" s="130"/>
      <c r="I897" s="130"/>
      <c r="J897" s="130"/>
      <c r="K897" s="130"/>
      <c r="L897" s="130"/>
      <c r="M897" s="130"/>
      <c r="N897" s="130"/>
      <c r="O897" s="130"/>
      <c r="P897" s="55"/>
      <c r="Q897" s="130"/>
      <c r="R897" s="130"/>
      <c r="S897" s="130"/>
      <c r="T897" s="130"/>
      <c r="U897" s="130"/>
      <c r="V897" s="130"/>
      <c r="W897" s="130"/>
      <c r="X897" s="130"/>
      <c r="Y897" s="130"/>
      <c r="Z897" s="130"/>
    </row>
    <row r="898" spans="1:26" ht="15.75" customHeight="1">
      <c r="A898" s="130"/>
      <c r="B898" s="130"/>
      <c r="C898" s="130"/>
      <c r="D898" s="276"/>
      <c r="E898" s="130"/>
      <c r="F898" s="130"/>
      <c r="G898" s="130"/>
      <c r="H898" s="130"/>
      <c r="I898" s="130"/>
      <c r="J898" s="130"/>
      <c r="K898" s="130"/>
      <c r="L898" s="130"/>
      <c r="M898" s="130"/>
      <c r="N898" s="130"/>
      <c r="O898" s="130"/>
      <c r="P898" s="55"/>
      <c r="Q898" s="130"/>
      <c r="R898" s="130"/>
      <c r="S898" s="130"/>
      <c r="T898" s="130"/>
      <c r="U898" s="130"/>
      <c r="V898" s="130"/>
      <c r="W898" s="130"/>
      <c r="X898" s="130"/>
      <c r="Y898" s="130"/>
      <c r="Z898" s="130"/>
    </row>
    <row r="899" spans="1:26" ht="15.75" customHeight="1">
      <c r="A899" s="130"/>
      <c r="B899" s="130"/>
      <c r="C899" s="130"/>
      <c r="D899" s="276"/>
      <c r="E899" s="130"/>
      <c r="F899" s="130"/>
      <c r="G899" s="130"/>
      <c r="H899" s="130"/>
      <c r="I899" s="130"/>
      <c r="J899" s="130"/>
      <c r="K899" s="130"/>
      <c r="L899" s="130"/>
      <c r="M899" s="130"/>
      <c r="N899" s="130"/>
      <c r="O899" s="130"/>
      <c r="P899" s="55"/>
      <c r="Q899" s="130"/>
      <c r="R899" s="130"/>
      <c r="S899" s="130"/>
      <c r="T899" s="130"/>
      <c r="U899" s="130"/>
      <c r="V899" s="130"/>
      <c r="W899" s="130"/>
      <c r="X899" s="130"/>
      <c r="Y899" s="130"/>
      <c r="Z899" s="130"/>
    </row>
    <row r="900" spans="1:26" ht="15.75" customHeight="1">
      <c r="A900" s="130"/>
      <c r="B900" s="130"/>
      <c r="C900" s="130"/>
      <c r="D900" s="276"/>
      <c r="E900" s="130"/>
      <c r="F900" s="130"/>
      <c r="G900" s="130"/>
      <c r="H900" s="130"/>
      <c r="I900" s="130"/>
      <c r="J900" s="130"/>
      <c r="K900" s="130"/>
      <c r="L900" s="130"/>
      <c r="M900" s="130"/>
      <c r="N900" s="130"/>
      <c r="O900" s="130"/>
      <c r="P900" s="55"/>
      <c r="Q900" s="130"/>
      <c r="R900" s="130"/>
      <c r="S900" s="130"/>
      <c r="T900" s="130"/>
      <c r="U900" s="130"/>
      <c r="V900" s="130"/>
      <c r="W900" s="130"/>
      <c r="X900" s="130"/>
      <c r="Y900" s="130"/>
      <c r="Z900" s="130"/>
    </row>
    <row r="901" spans="1:26" ht="15.75" customHeight="1">
      <c r="A901" s="130"/>
      <c r="B901" s="130"/>
      <c r="C901" s="130"/>
      <c r="D901" s="276"/>
      <c r="E901" s="130"/>
      <c r="F901" s="130"/>
      <c r="G901" s="130"/>
      <c r="H901" s="130"/>
      <c r="I901" s="130"/>
      <c r="J901" s="130"/>
      <c r="K901" s="130"/>
      <c r="L901" s="130"/>
      <c r="M901" s="130"/>
      <c r="N901" s="130"/>
      <c r="O901" s="130"/>
      <c r="P901" s="55"/>
      <c r="Q901" s="130"/>
      <c r="R901" s="130"/>
      <c r="S901" s="130"/>
      <c r="T901" s="130"/>
      <c r="U901" s="130"/>
      <c r="V901" s="130"/>
      <c r="W901" s="130"/>
      <c r="X901" s="130"/>
      <c r="Y901" s="130"/>
      <c r="Z901" s="130"/>
    </row>
    <row r="902" spans="1:26" ht="15.75" customHeight="1">
      <c r="A902" s="130"/>
      <c r="B902" s="130"/>
      <c r="C902" s="130"/>
      <c r="D902" s="276"/>
      <c r="E902" s="130"/>
      <c r="F902" s="130"/>
      <c r="G902" s="130"/>
      <c r="H902" s="130"/>
      <c r="I902" s="130"/>
      <c r="J902" s="130"/>
      <c r="K902" s="130"/>
      <c r="L902" s="130"/>
      <c r="M902" s="130"/>
      <c r="N902" s="130"/>
      <c r="O902" s="130"/>
      <c r="P902" s="55"/>
      <c r="Q902" s="130"/>
      <c r="R902" s="130"/>
      <c r="S902" s="130"/>
      <c r="T902" s="130"/>
      <c r="U902" s="130"/>
      <c r="V902" s="130"/>
      <c r="W902" s="130"/>
      <c r="X902" s="130"/>
      <c r="Y902" s="130"/>
      <c r="Z902" s="130"/>
    </row>
    <row r="903" spans="1:26" ht="15.75" customHeight="1">
      <c r="A903" s="130"/>
      <c r="B903" s="130"/>
      <c r="C903" s="130"/>
      <c r="D903" s="276"/>
      <c r="E903" s="130"/>
      <c r="F903" s="130"/>
      <c r="G903" s="130"/>
      <c r="H903" s="130"/>
      <c r="I903" s="130"/>
      <c r="J903" s="130"/>
      <c r="K903" s="130"/>
      <c r="L903" s="130"/>
      <c r="M903" s="130"/>
      <c r="N903" s="130"/>
      <c r="O903" s="130"/>
      <c r="P903" s="55"/>
      <c r="Q903" s="130"/>
      <c r="R903" s="130"/>
      <c r="S903" s="130"/>
      <c r="T903" s="130"/>
      <c r="U903" s="130"/>
      <c r="V903" s="130"/>
      <c r="W903" s="130"/>
      <c r="X903" s="130"/>
      <c r="Y903" s="130"/>
      <c r="Z903" s="130"/>
    </row>
    <row r="904" spans="1:26" ht="15.75" customHeight="1">
      <c r="A904" s="130"/>
      <c r="B904" s="130"/>
      <c r="C904" s="130"/>
      <c r="D904" s="276"/>
      <c r="E904" s="130"/>
      <c r="F904" s="130"/>
      <c r="G904" s="130"/>
      <c r="H904" s="130"/>
      <c r="I904" s="130"/>
      <c r="J904" s="130"/>
      <c r="K904" s="130"/>
      <c r="L904" s="130"/>
      <c r="M904" s="130"/>
      <c r="N904" s="130"/>
      <c r="O904" s="130"/>
      <c r="P904" s="55"/>
      <c r="Q904" s="130"/>
      <c r="R904" s="130"/>
      <c r="S904" s="130"/>
      <c r="T904" s="130"/>
      <c r="U904" s="130"/>
      <c r="V904" s="130"/>
      <c r="W904" s="130"/>
      <c r="X904" s="130"/>
      <c r="Y904" s="130"/>
      <c r="Z904" s="130"/>
    </row>
    <row r="905" spans="1:26" ht="15.75" customHeight="1">
      <c r="A905" s="130"/>
      <c r="B905" s="130"/>
      <c r="C905" s="130"/>
      <c r="D905" s="276"/>
      <c r="E905" s="130"/>
      <c r="F905" s="130"/>
      <c r="G905" s="130"/>
      <c r="H905" s="130"/>
      <c r="I905" s="130"/>
      <c r="J905" s="130"/>
      <c r="K905" s="130"/>
      <c r="L905" s="130"/>
      <c r="M905" s="130"/>
      <c r="N905" s="130"/>
      <c r="O905" s="130"/>
      <c r="P905" s="55"/>
      <c r="Q905" s="130"/>
      <c r="R905" s="130"/>
      <c r="S905" s="130"/>
      <c r="T905" s="130"/>
      <c r="U905" s="130"/>
      <c r="V905" s="130"/>
      <c r="W905" s="130"/>
      <c r="X905" s="130"/>
      <c r="Y905" s="130"/>
      <c r="Z905" s="130"/>
    </row>
    <row r="906" spans="1:26" ht="15.75" customHeight="1">
      <c r="A906" s="130"/>
      <c r="B906" s="130"/>
      <c r="C906" s="130"/>
      <c r="D906" s="276"/>
      <c r="E906" s="130"/>
      <c r="F906" s="130"/>
      <c r="G906" s="130"/>
      <c r="H906" s="130"/>
      <c r="I906" s="130"/>
      <c r="J906" s="130"/>
      <c r="K906" s="130"/>
      <c r="L906" s="130"/>
      <c r="M906" s="130"/>
      <c r="N906" s="130"/>
      <c r="O906" s="130"/>
      <c r="P906" s="55"/>
      <c r="Q906" s="130"/>
      <c r="R906" s="130"/>
      <c r="S906" s="130"/>
      <c r="T906" s="130"/>
      <c r="U906" s="130"/>
      <c r="V906" s="130"/>
      <c r="W906" s="130"/>
      <c r="X906" s="130"/>
      <c r="Y906" s="130"/>
      <c r="Z906" s="130"/>
    </row>
    <row r="907" spans="1:26" ht="15.75" customHeight="1">
      <c r="A907" s="130"/>
      <c r="B907" s="130"/>
      <c r="C907" s="130"/>
      <c r="D907" s="276"/>
      <c r="E907" s="130"/>
      <c r="F907" s="130"/>
      <c r="G907" s="130"/>
      <c r="H907" s="130"/>
      <c r="I907" s="130"/>
      <c r="J907" s="130"/>
      <c r="K907" s="130"/>
      <c r="L907" s="130"/>
      <c r="M907" s="130"/>
      <c r="N907" s="130"/>
      <c r="O907" s="130"/>
      <c r="P907" s="55"/>
      <c r="Q907" s="130"/>
      <c r="R907" s="130"/>
      <c r="S907" s="130"/>
      <c r="T907" s="130"/>
      <c r="U907" s="130"/>
      <c r="V907" s="130"/>
      <c r="W907" s="130"/>
      <c r="X907" s="130"/>
      <c r="Y907" s="130"/>
      <c r="Z907" s="130"/>
    </row>
    <row r="908" spans="1:26" ht="15.75" customHeight="1">
      <c r="A908" s="130"/>
      <c r="B908" s="130"/>
      <c r="C908" s="130"/>
      <c r="D908" s="276"/>
      <c r="E908" s="130"/>
      <c r="F908" s="130"/>
      <c r="G908" s="130"/>
      <c r="H908" s="130"/>
      <c r="I908" s="130"/>
      <c r="J908" s="130"/>
      <c r="K908" s="130"/>
      <c r="L908" s="130"/>
      <c r="M908" s="130"/>
      <c r="N908" s="130"/>
      <c r="O908" s="130"/>
      <c r="P908" s="55"/>
      <c r="Q908" s="130"/>
      <c r="R908" s="130"/>
      <c r="S908" s="130"/>
      <c r="T908" s="130"/>
      <c r="U908" s="130"/>
      <c r="V908" s="130"/>
      <c r="W908" s="130"/>
      <c r="X908" s="130"/>
      <c r="Y908" s="130"/>
      <c r="Z908" s="130"/>
    </row>
    <row r="909" spans="1:26" ht="15.75" customHeight="1">
      <c r="A909" s="130"/>
      <c r="B909" s="130"/>
      <c r="C909" s="130"/>
      <c r="D909" s="276"/>
      <c r="E909" s="130"/>
      <c r="F909" s="130"/>
      <c r="G909" s="130"/>
      <c r="H909" s="130"/>
      <c r="I909" s="130"/>
      <c r="J909" s="130"/>
      <c r="K909" s="130"/>
      <c r="L909" s="130"/>
      <c r="M909" s="130"/>
      <c r="N909" s="130"/>
      <c r="O909" s="130"/>
      <c r="P909" s="55"/>
      <c r="Q909" s="130"/>
      <c r="R909" s="130"/>
      <c r="S909" s="130"/>
      <c r="T909" s="130"/>
      <c r="U909" s="130"/>
      <c r="V909" s="130"/>
      <c r="W909" s="130"/>
      <c r="X909" s="130"/>
      <c r="Y909" s="130"/>
      <c r="Z909" s="130"/>
    </row>
    <row r="910" spans="1:26" ht="15.75" customHeight="1">
      <c r="A910" s="130"/>
      <c r="B910" s="130"/>
      <c r="C910" s="130"/>
      <c r="D910" s="276"/>
      <c r="E910" s="130"/>
      <c r="F910" s="130"/>
      <c r="G910" s="130"/>
      <c r="H910" s="130"/>
      <c r="I910" s="130"/>
      <c r="J910" s="130"/>
      <c r="K910" s="130"/>
      <c r="L910" s="130"/>
      <c r="M910" s="130"/>
      <c r="N910" s="130"/>
      <c r="O910" s="130"/>
      <c r="P910" s="55"/>
      <c r="Q910" s="130"/>
      <c r="R910" s="130"/>
      <c r="S910" s="130"/>
      <c r="T910" s="130"/>
      <c r="U910" s="130"/>
      <c r="V910" s="130"/>
      <c r="W910" s="130"/>
      <c r="X910" s="130"/>
      <c r="Y910" s="130"/>
      <c r="Z910" s="130"/>
    </row>
    <row r="911" spans="1:26" ht="15.75" customHeight="1">
      <c r="A911" s="130"/>
      <c r="B911" s="130"/>
      <c r="C911" s="130"/>
      <c r="D911" s="276"/>
      <c r="E911" s="130"/>
      <c r="F911" s="130"/>
      <c r="G911" s="130"/>
      <c r="H911" s="130"/>
      <c r="I911" s="130"/>
      <c r="J911" s="130"/>
      <c r="K911" s="130"/>
      <c r="L911" s="130"/>
      <c r="M911" s="130"/>
      <c r="N911" s="130"/>
      <c r="O911" s="130"/>
      <c r="P911" s="55"/>
      <c r="Q911" s="130"/>
      <c r="R911" s="130"/>
      <c r="S911" s="130"/>
      <c r="T911" s="130"/>
      <c r="U911" s="130"/>
      <c r="V911" s="130"/>
      <c r="W911" s="130"/>
      <c r="X911" s="130"/>
      <c r="Y911" s="130"/>
      <c r="Z911" s="130"/>
    </row>
    <row r="912" spans="1:26" ht="15.75" customHeight="1">
      <c r="A912" s="130"/>
      <c r="B912" s="130"/>
      <c r="C912" s="130"/>
      <c r="D912" s="276"/>
      <c r="E912" s="130"/>
      <c r="F912" s="130"/>
      <c r="G912" s="130"/>
      <c r="H912" s="130"/>
      <c r="I912" s="130"/>
      <c r="J912" s="130"/>
      <c r="K912" s="130"/>
      <c r="L912" s="130"/>
      <c r="M912" s="130"/>
      <c r="N912" s="130"/>
      <c r="O912" s="130"/>
      <c r="P912" s="55"/>
      <c r="Q912" s="130"/>
      <c r="R912" s="130"/>
      <c r="S912" s="130"/>
      <c r="T912" s="130"/>
      <c r="U912" s="130"/>
      <c r="V912" s="130"/>
      <c r="W912" s="130"/>
      <c r="X912" s="130"/>
      <c r="Y912" s="130"/>
      <c r="Z912" s="130"/>
    </row>
    <row r="913" spans="1:26" ht="15.75" customHeight="1">
      <c r="A913" s="130"/>
      <c r="B913" s="130"/>
      <c r="C913" s="130"/>
      <c r="D913" s="276"/>
      <c r="E913" s="130"/>
      <c r="F913" s="130"/>
      <c r="G913" s="130"/>
      <c r="H913" s="130"/>
      <c r="I913" s="130"/>
      <c r="J913" s="130"/>
      <c r="K913" s="130"/>
      <c r="L913" s="130"/>
      <c r="M913" s="130"/>
      <c r="N913" s="130"/>
      <c r="O913" s="130"/>
      <c r="P913" s="55"/>
      <c r="Q913" s="130"/>
      <c r="R913" s="130"/>
      <c r="S913" s="130"/>
      <c r="T913" s="130"/>
      <c r="U913" s="130"/>
      <c r="V913" s="130"/>
      <c r="W913" s="130"/>
      <c r="X913" s="130"/>
      <c r="Y913" s="130"/>
      <c r="Z913" s="130"/>
    </row>
    <row r="914" spans="1:26" ht="15.75" customHeight="1">
      <c r="A914" s="130"/>
      <c r="B914" s="130"/>
      <c r="C914" s="130"/>
      <c r="D914" s="276"/>
      <c r="E914" s="130"/>
      <c r="F914" s="130"/>
      <c r="G914" s="130"/>
      <c r="H914" s="130"/>
      <c r="I914" s="130"/>
      <c r="J914" s="130"/>
      <c r="K914" s="130"/>
      <c r="L914" s="130"/>
      <c r="M914" s="130"/>
      <c r="N914" s="130"/>
      <c r="O914" s="130"/>
      <c r="P914" s="55"/>
      <c r="Q914" s="130"/>
      <c r="R914" s="130"/>
      <c r="S914" s="130"/>
      <c r="T914" s="130"/>
      <c r="U914" s="130"/>
      <c r="V914" s="130"/>
      <c r="W914" s="130"/>
      <c r="X914" s="130"/>
      <c r="Y914" s="130"/>
      <c r="Z914" s="130"/>
    </row>
    <row r="915" spans="1:26" ht="15.75" customHeight="1">
      <c r="A915" s="130"/>
      <c r="B915" s="130"/>
      <c r="C915" s="130"/>
      <c r="D915" s="276"/>
      <c r="E915" s="130"/>
      <c r="F915" s="130"/>
      <c r="G915" s="130"/>
      <c r="H915" s="130"/>
      <c r="I915" s="130"/>
      <c r="J915" s="130"/>
      <c r="K915" s="130"/>
      <c r="L915" s="130"/>
      <c r="M915" s="130"/>
      <c r="N915" s="130"/>
      <c r="O915" s="130"/>
      <c r="P915" s="55"/>
      <c r="Q915" s="130"/>
      <c r="R915" s="130"/>
      <c r="S915" s="130"/>
      <c r="T915" s="130"/>
      <c r="U915" s="130"/>
      <c r="V915" s="130"/>
      <c r="W915" s="130"/>
      <c r="X915" s="130"/>
      <c r="Y915" s="130"/>
      <c r="Z915" s="130"/>
    </row>
    <row r="916" spans="1:26" ht="15.75" customHeight="1">
      <c r="A916" s="130"/>
      <c r="B916" s="130"/>
      <c r="C916" s="130"/>
      <c r="D916" s="276"/>
      <c r="E916" s="130"/>
      <c r="F916" s="130"/>
      <c r="G916" s="130"/>
      <c r="H916" s="130"/>
      <c r="I916" s="130"/>
      <c r="J916" s="130"/>
      <c r="K916" s="130"/>
      <c r="L916" s="130"/>
      <c r="M916" s="130"/>
      <c r="N916" s="130"/>
      <c r="O916" s="130"/>
      <c r="P916" s="55"/>
      <c r="Q916" s="130"/>
      <c r="R916" s="130"/>
      <c r="S916" s="130"/>
      <c r="T916" s="130"/>
      <c r="U916" s="130"/>
      <c r="V916" s="130"/>
      <c r="W916" s="130"/>
      <c r="X916" s="130"/>
      <c r="Y916" s="130"/>
      <c r="Z916" s="130"/>
    </row>
    <row r="917" spans="1:26" ht="15.75" customHeight="1">
      <c r="A917" s="130"/>
      <c r="B917" s="130"/>
      <c r="C917" s="130"/>
      <c r="D917" s="276"/>
      <c r="E917" s="130"/>
      <c r="F917" s="130"/>
      <c r="G917" s="130"/>
      <c r="H917" s="130"/>
      <c r="I917" s="130"/>
      <c r="J917" s="130"/>
      <c r="K917" s="130"/>
      <c r="L917" s="130"/>
      <c r="M917" s="130"/>
      <c r="N917" s="130"/>
      <c r="O917" s="130"/>
      <c r="P917" s="55"/>
      <c r="Q917" s="130"/>
      <c r="R917" s="130"/>
      <c r="S917" s="130"/>
      <c r="T917" s="130"/>
      <c r="U917" s="130"/>
      <c r="V917" s="130"/>
      <c r="W917" s="130"/>
      <c r="X917" s="130"/>
      <c r="Y917" s="130"/>
      <c r="Z917" s="130"/>
    </row>
    <row r="918" spans="1:26" ht="15.75" customHeight="1">
      <c r="A918" s="130"/>
      <c r="B918" s="130"/>
      <c r="C918" s="130"/>
      <c r="D918" s="276"/>
      <c r="E918" s="130"/>
      <c r="F918" s="130"/>
      <c r="G918" s="130"/>
      <c r="H918" s="130"/>
      <c r="I918" s="130"/>
      <c r="J918" s="130"/>
      <c r="K918" s="130"/>
      <c r="L918" s="130"/>
      <c r="M918" s="130"/>
      <c r="N918" s="130"/>
      <c r="O918" s="130"/>
      <c r="P918" s="55"/>
      <c r="Q918" s="130"/>
      <c r="R918" s="130"/>
      <c r="S918" s="130"/>
      <c r="T918" s="130"/>
      <c r="U918" s="130"/>
      <c r="V918" s="130"/>
      <c r="W918" s="130"/>
      <c r="X918" s="130"/>
      <c r="Y918" s="130"/>
      <c r="Z918" s="130"/>
    </row>
    <row r="919" spans="1:26" ht="15.75" customHeight="1">
      <c r="A919" s="130"/>
      <c r="B919" s="130"/>
      <c r="C919" s="130"/>
      <c r="D919" s="276"/>
      <c r="E919" s="130"/>
      <c r="F919" s="130"/>
      <c r="G919" s="130"/>
      <c r="H919" s="130"/>
      <c r="I919" s="130"/>
      <c r="J919" s="130"/>
      <c r="K919" s="130"/>
      <c r="L919" s="130"/>
      <c r="M919" s="130"/>
      <c r="N919" s="130"/>
      <c r="O919" s="130"/>
      <c r="P919" s="55"/>
      <c r="Q919" s="130"/>
      <c r="R919" s="130"/>
      <c r="S919" s="130"/>
      <c r="T919" s="130"/>
      <c r="U919" s="130"/>
      <c r="V919" s="130"/>
      <c r="W919" s="130"/>
      <c r="X919" s="130"/>
      <c r="Y919" s="130"/>
      <c r="Z919" s="130"/>
    </row>
    <row r="920" spans="1:26" ht="15.75" customHeight="1">
      <c r="A920" s="130"/>
      <c r="B920" s="130"/>
      <c r="C920" s="130"/>
      <c r="D920" s="276"/>
      <c r="E920" s="130"/>
      <c r="F920" s="130"/>
      <c r="G920" s="130"/>
      <c r="H920" s="130"/>
      <c r="I920" s="130"/>
      <c r="J920" s="130"/>
      <c r="K920" s="130"/>
      <c r="L920" s="130"/>
      <c r="M920" s="130"/>
      <c r="N920" s="130"/>
      <c r="O920" s="130"/>
      <c r="P920" s="55"/>
      <c r="Q920" s="130"/>
      <c r="R920" s="130"/>
      <c r="S920" s="130"/>
      <c r="T920" s="130"/>
      <c r="U920" s="130"/>
      <c r="V920" s="130"/>
      <c r="W920" s="130"/>
      <c r="X920" s="130"/>
      <c r="Y920" s="130"/>
      <c r="Z920" s="130"/>
    </row>
    <row r="921" spans="1:26" ht="15.75" customHeight="1">
      <c r="A921" s="130"/>
      <c r="B921" s="130"/>
      <c r="C921" s="130"/>
      <c r="D921" s="276"/>
      <c r="E921" s="130"/>
      <c r="F921" s="130"/>
      <c r="G921" s="130"/>
      <c r="H921" s="130"/>
      <c r="I921" s="130"/>
      <c r="J921" s="130"/>
      <c r="K921" s="130"/>
      <c r="L921" s="130"/>
      <c r="M921" s="130"/>
      <c r="N921" s="130"/>
      <c r="O921" s="130"/>
      <c r="P921" s="55"/>
      <c r="Q921" s="130"/>
      <c r="R921" s="130"/>
      <c r="S921" s="130"/>
      <c r="T921" s="130"/>
      <c r="U921" s="130"/>
      <c r="V921" s="130"/>
      <c r="W921" s="130"/>
      <c r="X921" s="130"/>
      <c r="Y921" s="130"/>
      <c r="Z921" s="130"/>
    </row>
    <row r="922" spans="1:26" ht="15.75" customHeight="1">
      <c r="A922" s="130"/>
      <c r="B922" s="130"/>
      <c r="C922" s="130"/>
      <c r="D922" s="276"/>
      <c r="E922" s="130"/>
      <c r="F922" s="130"/>
      <c r="G922" s="130"/>
      <c r="H922" s="130"/>
      <c r="I922" s="130"/>
      <c r="J922" s="130"/>
      <c r="K922" s="130"/>
      <c r="L922" s="130"/>
      <c r="M922" s="130"/>
      <c r="N922" s="130"/>
      <c r="O922" s="130"/>
      <c r="P922" s="55"/>
      <c r="Q922" s="130"/>
      <c r="R922" s="130"/>
      <c r="S922" s="130"/>
      <c r="T922" s="130"/>
      <c r="U922" s="130"/>
      <c r="V922" s="130"/>
      <c r="W922" s="130"/>
      <c r="X922" s="130"/>
      <c r="Y922" s="130"/>
      <c r="Z922" s="130"/>
    </row>
    <row r="923" spans="1:26" ht="15.75" customHeight="1">
      <c r="A923" s="130"/>
      <c r="B923" s="130"/>
      <c r="C923" s="130"/>
      <c r="D923" s="276"/>
      <c r="E923" s="130"/>
      <c r="F923" s="130"/>
      <c r="G923" s="130"/>
      <c r="H923" s="130"/>
      <c r="I923" s="130"/>
      <c r="J923" s="130"/>
      <c r="K923" s="130"/>
      <c r="L923" s="130"/>
      <c r="M923" s="130"/>
      <c r="N923" s="130"/>
      <c r="O923" s="130"/>
      <c r="P923" s="55"/>
      <c r="Q923" s="130"/>
      <c r="R923" s="130"/>
      <c r="S923" s="130"/>
      <c r="T923" s="130"/>
      <c r="U923" s="130"/>
      <c r="V923" s="130"/>
      <c r="W923" s="130"/>
      <c r="X923" s="130"/>
      <c r="Y923" s="130"/>
      <c r="Z923" s="130"/>
    </row>
    <row r="924" spans="1:26" ht="15.75" customHeight="1">
      <c r="A924" s="130"/>
      <c r="B924" s="130"/>
      <c r="C924" s="130"/>
      <c r="D924" s="276"/>
      <c r="E924" s="130"/>
      <c r="F924" s="130"/>
      <c r="G924" s="130"/>
      <c r="H924" s="130"/>
      <c r="I924" s="130"/>
      <c r="J924" s="130"/>
      <c r="K924" s="130"/>
      <c r="L924" s="130"/>
      <c r="M924" s="130"/>
      <c r="N924" s="130"/>
      <c r="O924" s="130"/>
      <c r="P924" s="55"/>
      <c r="Q924" s="130"/>
      <c r="R924" s="130"/>
      <c r="S924" s="130"/>
      <c r="T924" s="130"/>
      <c r="U924" s="130"/>
      <c r="V924" s="130"/>
      <c r="W924" s="130"/>
      <c r="X924" s="130"/>
      <c r="Y924" s="130"/>
      <c r="Z924" s="130"/>
    </row>
    <row r="925" spans="1:26" ht="15.75" customHeight="1">
      <c r="A925" s="130"/>
      <c r="B925" s="130"/>
      <c r="C925" s="130"/>
      <c r="D925" s="276"/>
      <c r="E925" s="130"/>
      <c r="F925" s="130"/>
      <c r="G925" s="130"/>
      <c r="H925" s="130"/>
      <c r="I925" s="130"/>
      <c r="J925" s="130"/>
      <c r="K925" s="130"/>
      <c r="L925" s="130"/>
      <c r="M925" s="130"/>
      <c r="N925" s="130"/>
      <c r="O925" s="130"/>
      <c r="P925" s="55"/>
      <c r="Q925" s="130"/>
      <c r="R925" s="130"/>
      <c r="S925" s="130"/>
      <c r="T925" s="130"/>
      <c r="U925" s="130"/>
      <c r="V925" s="130"/>
      <c r="W925" s="130"/>
      <c r="X925" s="130"/>
      <c r="Y925" s="130"/>
      <c r="Z925" s="130"/>
    </row>
    <row r="926" spans="1:26" ht="15.75" customHeight="1">
      <c r="A926" s="130"/>
      <c r="B926" s="130"/>
      <c r="C926" s="130"/>
      <c r="D926" s="276"/>
      <c r="E926" s="130"/>
      <c r="F926" s="130"/>
      <c r="G926" s="130"/>
      <c r="H926" s="130"/>
      <c r="I926" s="130"/>
      <c r="J926" s="130"/>
      <c r="K926" s="130"/>
      <c r="L926" s="130"/>
      <c r="M926" s="130"/>
      <c r="N926" s="130"/>
      <c r="O926" s="130"/>
      <c r="P926" s="55"/>
      <c r="Q926" s="130"/>
      <c r="R926" s="130"/>
      <c r="S926" s="130"/>
      <c r="T926" s="130"/>
      <c r="U926" s="130"/>
      <c r="V926" s="130"/>
      <c r="W926" s="130"/>
      <c r="X926" s="130"/>
      <c r="Y926" s="130"/>
      <c r="Z926" s="130"/>
    </row>
    <row r="927" spans="1:26" ht="15.75" customHeight="1">
      <c r="A927" s="130"/>
      <c r="B927" s="130"/>
      <c r="C927" s="130"/>
      <c r="D927" s="276"/>
      <c r="E927" s="130"/>
      <c r="F927" s="130"/>
      <c r="G927" s="130"/>
      <c r="H927" s="130"/>
      <c r="I927" s="130"/>
      <c r="J927" s="130"/>
      <c r="K927" s="130"/>
      <c r="L927" s="130"/>
      <c r="M927" s="130"/>
      <c r="N927" s="130"/>
      <c r="O927" s="130"/>
      <c r="P927" s="55"/>
      <c r="Q927" s="130"/>
      <c r="R927" s="130"/>
      <c r="S927" s="130"/>
      <c r="T927" s="130"/>
      <c r="U927" s="130"/>
      <c r="V927" s="130"/>
      <c r="W927" s="130"/>
      <c r="X927" s="130"/>
      <c r="Y927" s="130"/>
      <c r="Z927" s="130"/>
    </row>
    <row r="928" spans="1:26" ht="15.75" customHeight="1">
      <c r="A928" s="130"/>
      <c r="B928" s="130"/>
      <c r="C928" s="130"/>
      <c r="D928" s="276"/>
      <c r="E928" s="130"/>
      <c r="F928" s="130"/>
      <c r="G928" s="130"/>
      <c r="H928" s="130"/>
      <c r="I928" s="130"/>
      <c r="J928" s="130"/>
      <c r="K928" s="130"/>
      <c r="L928" s="130"/>
      <c r="M928" s="130"/>
      <c r="N928" s="130"/>
      <c r="O928" s="130"/>
      <c r="P928" s="55"/>
      <c r="Q928" s="130"/>
      <c r="R928" s="130"/>
      <c r="S928" s="130"/>
      <c r="T928" s="130"/>
      <c r="U928" s="130"/>
      <c r="V928" s="130"/>
      <c r="W928" s="130"/>
      <c r="X928" s="130"/>
      <c r="Y928" s="130"/>
      <c r="Z928" s="130"/>
    </row>
    <row r="929" spans="1:26" ht="15.75" customHeight="1">
      <c r="A929" s="130"/>
      <c r="B929" s="130"/>
      <c r="C929" s="130"/>
      <c r="D929" s="276"/>
      <c r="E929" s="130"/>
      <c r="F929" s="130"/>
      <c r="G929" s="130"/>
      <c r="H929" s="130"/>
      <c r="I929" s="130"/>
      <c r="J929" s="130"/>
      <c r="K929" s="130"/>
      <c r="L929" s="130"/>
      <c r="M929" s="130"/>
      <c r="N929" s="130"/>
      <c r="O929" s="130"/>
      <c r="P929" s="55"/>
      <c r="Q929" s="130"/>
      <c r="R929" s="130"/>
      <c r="S929" s="130"/>
      <c r="T929" s="130"/>
      <c r="U929" s="130"/>
      <c r="V929" s="130"/>
      <c r="W929" s="130"/>
      <c r="X929" s="130"/>
      <c r="Y929" s="130"/>
      <c r="Z929" s="130"/>
    </row>
    <row r="930" spans="1:26" ht="15.75" customHeight="1">
      <c r="A930" s="130"/>
      <c r="B930" s="130"/>
      <c r="C930" s="130"/>
      <c r="D930" s="276"/>
      <c r="E930" s="130"/>
      <c r="F930" s="130"/>
      <c r="G930" s="130"/>
      <c r="H930" s="130"/>
      <c r="I930" s="130"/>
      <c r="J930" s="130"/>
      <c r="K930" s="130"/>
      <c r="L930" s="130"/>
      <c r="M930" s="130"/>
      <c r="N930" s="130"/>
      <c r="O930" s="130"/>
      <c r="P930" s="55"/>
      <c r="Q930" s="130"/>
      <c r="R930" s="130"/>
      <c r="S930" s="130"/>
      <c r="T930" s="130"/>
      <c r="U930" s="130"/>
      <c r="V930" s="130"/>
      <c r="W930" s="130"/>
      <c r="X930" s="130"/>
      <c r="Y930" s="130"/>
      <c r="Z930" s="130"/>
    </row>
    <row r="931" spans="1:26" ht="15.75" customHeight="1">
      <c r="A931" s="130"/>
      <c r="B931" s="130"/>
      <c r="C931" s="130"/>
      <c r="D931" s="276"/>
      <c r="E931" s="130"/>
      <c r="F931" s="130"/>
      <c r="G931" s="130"/>
      <c r="H931" s="130"/>
      <c r="I931" s="130"/>
      <c r="J931" s="130"/>
      <c r="K931" s="130"/>
      <c r="L931" s="130"/>
      <c r="M931" s="130"/>
      <c r="N931" s="130"/>
      <c r="O931" s="130"/>
      <c r="P931" s="55"/>
      <c r="Q931" s="130"/>
      <c r="R931" s="130"/>
      <c r="S931" s="130"/>
      <c r="T931" s="130"/>
      <c r="U931" s="130"/>
      <c r="V931" s="130"/>
      <c r="W931" s="130"/>
      <c r="X931" s="130"/>
      <c r="Y931" s="130"/>
      <c r="Z931" s="130"/>
    </row>
    <row r="932" spans="1:26" ht="15.75" customHeight="1">
      <c r="A932" s="130"/>
      <c r="B932" s="130"/>
      <c r="C932" s="130"/>
      <c r="D932" s="276"/>
      <c r="E932" s="130"/>
      <c r="F932" s="130"/>
      <c r="G932" s="130"/>
      <c r="H932" s="130"/>
      <c r="I932" s="130"/>
      <c r="J932" s="130"/>
      <c r="K932" s="130"/>
      <c r="L932" s="130"/>
      <c r="M932" s="130"/>
      <c r="N932" s="130"/>
      <c r="O932" s="130"/>
      <c r="P932" s="55"/>
      <c r="Q932" s="130"/>
      <c r="R932" s="130"/>
      <c r="S932" s="130"/>
      <c r="T932" s="130"/>
      <c r="U932" s="130"/>
      <c r="V932" s="130"/>
      <c r="W932" s="130"/>
      <c r="X932" s="130"/>
      <c r="Y932" s="130"/>
      <c r="Z932" s="130"/>
    </row>
    <row r="933" spans="1:26" ht="15.75" customHeight="1">
      <c r="A933" s="130"/>
      <c r="B933" s="130"/>
      <c r="C933" s="130"/>
      <c r="D933" s="276"/>
      <c r="E933" s="130"/>
      <c r="F933" s="130"/>
      <c r="G933" s="130"/>
      <c r="H933" s="130"/>
      <c r="I933" s="130"/>
      <c r="J933" s="130"/>
      <c r="K933" s="130"/>
      <c r="L933" s="130"/>
      <c r="M933" s="130"/>
      <c r="N933" s="130"/>
      <c r="O933" s="130"/>
      <c r="P933" s="55"/>
      <c r="Q933" s="130"/>
      <c r="R933" s="130"/>
      <c r="S933" s="130"/>
      <c r="T933" s="130"/>
      <c r="U933" s="130"/>
      <c r="V933" s="130"/>
      <c r="W933" s="130"/>
      <c r="X933" s="130"/>
      <c r="Y933" s="130"/>
      <c r="Z933" s="130"/>
    </row>
    <row r="934" spans="1:26" ht="15.75" customHeight="1">
      <c r="A934" s="130"/>
      <c r="B934" s="130"/>
      <c r="C934" s="130"/>
      <c r="D934" s="276"/>
      <c r="E934" s="130"/>
      <c r="F934" s="130"/>
      <c r="G934" s="130"/>
      <c r="H934" s="130"/>
      <c r="I934" s="130"/>
      <c r="J934" s="130"/>
      <c r="K934" s="130"/>
      <c r="L934" s="130"/>
      <c r="M934" s="130"/>
      <c r="N934" s="130"/>
      <c r="O934" s="130"/>
      <c r="P934" s="55"/>
      <c r="Q934" s="130"/>
      <c r="R934" s="130"/>
      <c r="S934" s="130"/>
      <c r="T934" s="130"/>
      <c r="U934" s="130"/>
      <c r="V934" s="130"/>
      <c r="W934" s="130"/>
      <c r="X934" s="130"/>
      <c r="Y934" s="130"/>
      <c r="Z934" s="130"/>
    </row>
    <row r="935" spans="1:26" ht="15.75" customHeight="1">
      <c r="A935" s="130"/>
      <c r="B935" s="130"/>
      <c r="C935" s="130"/>
      <c r="D935" s="276"/>
      <c r="E935" s="130"/>
      <c r="F935" s="130"/>
      <c r="G935" s="130"/>
      <c r="H935" s="130"/>
      <c r="I935" s="130"/>
      <c r="J935" s="130"/>
      <c r="K935" s="130"/>
      <c r="L935" s="130"/>
      <c r="M935" s="130"/>
      <c r="N935" s="130"/>
      <c r="O935" s="130"/>
      <c r="P935" s="55"/>
      <c r="Q935" s="130"/>
      <c r="R935" s="130"/>
      <c r="S935" s="130"/>
      <c r="T935" s="130"/>
      <c r="U935" s="130"/>
      <c r="V935" s="130"/>
      <c r="W935" s="130"/>
      <c r="X935" s="130"/>
      <c r="Y935" s="130"/>
      <c r="Z935" s="130"/>
    </row>
    <row r="936" spans="1:26" ht="15.75" customHeight="1">
      <c r="A936" s="130"/>
      <c r="B936" s="130"/>
      <c r="C936" s="130"/>
      <c r="D936" s="276"/>
      <c r="E936" s="130"/>
      <c r="F936" s="130"/>
      <c r="G936" s="130"/>
      <c r="H936" s="130"/>
      <c r="I936" s="130"/>
      <c r="J936" s="130"/>
      <c r="K936" s="130"/>
      <c r="L936" s="130"/>
      <c r="M936" s="130"/>
      <c r="N936" s="130"/>
      <c r="O936" s="130"/>
      <c r="P936" s="55"/>
      <c r="Q936" s="130"/>
      <c r="R936" s="130"/>
      <c r="S936" s="130"/>
      <c r="T936" s="130"/>
      <c r="U936" s="130"/>
      <c r="V936" s="130"/>
      <c r="W936" s="130"/>
      <c r="X936" s="130"/>
      <c r="Y936" s="130"/>
      <c r="Z936" s="130"/>
    </row>
    <row r="937" spans="1:26" ht="15.75" customHeight="1">
      <c r="A937" s="130"/>
      <c r="B937" s="130"/>
      <c r="C937" s="130"/>
      <c r="D937" s="276"/>
      <c r="E937" s="130"/>
      <c r="F937" s="130"/>
      <c r="G937" s="130"/>
      <c r="H937" s="130"/>
      <c r="I937" s="130"/>
      <c r="J937" s="130"/>
      <c r="K937" s="130"/>
      <c r="L937" s="130"/>
      <c r="M937" s="130"/>
      <c r="N937" s="130"/>
      <c r="O937" s="130"/>
      <c r="P937" s="55"/>
      <c r="Q937" s="130"/>
      <c r="R937" s="130"/>
      <c r="S937" s="130"/>
      <c r="T937" s="130"/>
      <c r="U937" s="130"/>
      <c r="V937" s="130"/>
      <c r="W937" s="130"/>
      <c r="X937" s="130"/>
      <c r="Y937" s="130"/>
      <c r="Z937" s="130"/>
    </row>
    <row r="938" spans="1:26" ht="15.75" customHeight="1">
      <c r="A938" s="130"/>
      <c r="B938" s="130"/>
      <c r="C938" s="130"/>
      <c r="D938" s="276"/>
      <c r="E938" s="130"/>
      <c r="F938" s="130"/>
      <c r="G938" s="130"/>
      <c r="H938" s="130"/>
      <c r="I938" s="130"/>
      <c r="J938" s="130"/>
      <c r="K938" s="130"/>
      <c r="L938" s="130"/>
      <c r="M938" s="130"/>
      <c r="N938" s="130"/>
      <c r="O938" s="130"/>
      <c r="P938" s="55"/>
      <c r="Q938" s="130"/>
      <c r="R938" s="130"/>
      <c r="S938" s="130"/>
      <c r="T938" s="130"/>
      <c r="U938" s="130"/>
      <c r="V938" s="130"/>
      <c r="W938" s="130"/>
      <c r="X938" s="130"/>
      <c r="Y938" s="130"/>
      <c r="Z938" s="130"/>
    </row>
    <row r="939" spans="1:26" ht="15.75" customHeight="1">
      <c r="A939" s="130"/>
      <c r="B939" s="130"/>
      <c r="C939" s="130"/>
      <c r="D939" s="276"/>
      <c r="E939" s="130"/>
      <c r="F939" s="130"/>
      <c r="G939" s="130"/>
      <c r="H939" s="130"/>
      <c r="I939" s="130"/>
      <c r="J939" s="130"/>
      <c r="K939" s="130"/>
      <c r="L939" s="130"/>
      <c r="M939" s="130"/>
      <c r="N939" s="130"/>
      <c r="O939" s="130"/>
      <c r="P939" s="55"/>
      <c r="Q939" s="130"/>
      <c r="R939" s="130"/>
      <c r="S939" s="130"/>
      <c r="T939" s="130"/>
      <c r="U939" s="130"/>
      <c r="V939" s="130"/>
      <c r="W939" s="130"/>
      <c r="X939" s="130"/>
      <c r="Y939" s="130"/>
      <c r="Z939" s="130"/>
    </row>
    <row r="940" spans="1:26" ht="15.75" customHeight="1">
      <c r="A940" s="130"/>
      <c r="B940" s="130"/>
      <c r="C940" s="130"/>
      <c r="D940" s="276"/>
      <c r="E940" s="130"/>
      <c r="F940" s="130"/>
      <c r="G940" s="130"/>
      <c r="H940" s="130"/>
      <c r="I940" s="130"/>
      <c r="J940" s="130"/>
      <c r="K940" s="130"/>
      <c r="L940" s="130"/>
      <c r="M940" s="130"/>
      <c r="N940" s="130"/>
      <c r="O940" s="130"/>
      <c r="P940" s="55"/>
      <c r="Q940" s="130"/>
      <c r="R940" s="130"/>
      <c r="S940" s="130"/>
      <c r="T940" s="130"/>
      <c r="U940" s="130"/>
      <c r="V940" s="130"/>
      <c r="W940" s="130"/>
      <c r="X940" s="130"/>
      <c r="Y940" s="130"/>
      <c r="Z940" s="130"/>
    </row>
    <row r="941" spans="1:26" ht="15.75" customHeight="1">
      <c r="A941" s="130"/>
      <c r="B941" s="130"/>
      <c r="C941" s="130"/>
      <c r="D941" s="276"/>
      <c r="E941" s="130"/>
      <c r="F941" s="130"/>
      <c r="G941" s="130"/>
      <c r="H941" s="130"/>
      <c r="I941" s="130"/>
      <c r="J941" s="130"/>
      <c r="K941" s="130"/>
      <c r="L941" s="130"/>
      <c r="M941" s="130"/>
      <c r="N941" s="130"/>
      <c r="O941" s="130"/>
      <c r="P941" s="55"/>
      <c r="Q941" s="130"/>
      <c r="R941" s="130"/>
      <c r="S941" s="130"/>
      <c r="T941" s="130"/>
      <c r="U941" s="130"/>
      <c r="V941" s="130"/>
      <c r="W941" s="130"/>
      <c r="X941" s="130"/>
      <c r="Y941" s="130"/>
      <c r="Z941" s="130"/>
    </row>
    <row r="942" spans="1:26" ht="15.75" customHeight="1">
      <c r="A942" s="130"/>
      <c r="B942" s="130"/>
      <c r="C942" s="130"/>
      <c r="D942" s="276"/>
      <c r="E942" s="130"/>
      <c r="F942" s="130"/>
      <c r="G942" s="130"/>
      <c r="H942" s="130"/>
      <c r="I942" s="130"/>
      <c r="J942" s="130"/>
      <c r="K942" s="130"/>
      <c r="L942" s="130"/>
      <c r="M942" s="130"/>
      <c r="N942" s="130"/>
      <c r="O942" s="130"/>
      <c r="P942" s="55"/>
      <c r="Q942" s="130"/>
      <c r="R942" s="130"/>
      <c r="S942" s="130"/>
      <c r="T942" s="130"/>
      <c r="U942" s="130"/>
      <c r="V942" s="130"/>
      <c r="W942" s="130"/>
      <c r="X942" s="130"/>
      <c r="Y942" s="130"/>
      <c r="Z942" s="130"/>
    </row>
    <row r="943" spans="1:26" ht="15.75" customHeight="1">
      <c r="A943" s="130"/>
      <c r="B943" s="130"/>
      <c r="C943" s="130"/>
      <c r="D943" s="276"/>
      <c r="E943" s="130"/>
      <c r="F943" s="130"/>
      <c r="G943" s="130"/>
      <c r="H943" s="130"/>
      <c r="I943" s="130"/>
      <c r="J943" s="130"/>
      <c r="K943" s="130"/>
      <c r="L943" s="130"/>
      <c r="M943" s="130"/>
      <c r="N943" s="130"/>
      <c r="O943" s="130"/>
      <c r="P943" s="55"/>
      <c r="Q943" s="130"/>
      <c r="R943" s="130"/>
      <c r="S943" s="130"/>
      <c r="T943" s="130"/>
      <c r="U943" s="130"/>
      <c r="V943" s="130"/>
      <c r="W943" s="130"/>
      <c r="X943" s="130"/>
      <c r="Y943" s="130"/>
      <c r="Z943" s="130"/>
    </row>
    <row r="944" spans="1:26" ht="15.75" customHeight="1">
      <c r="A944" s="130"/>
      <c r="B944" s="130"/>
      <c r="C944" s="130"/>
      <c r="D944" s="276"/>
      <c r="E944" s="130"/>
      <c r="F944" s="130"/>
      <c r="G944" s="130"/>
      <c r="H944" s="130"/>
      <c r="I944" s="130"/>
      <c r="J944" s="130"/>
      <c r="K944" s="130"/>
      <c r="L944" s="130"/>
      <c r="M944" s="130"/>
      <c r="N944" s="130"/>
      <c r="O944" s="130"/>
      <c r="P944" s="55"/>
      <c r="Q944" s="130"/>
      <c r="R944" s="130"/>
      <c r="S944" s="130"/>
      <c r="T944" s="130"/>
      <c r="U944" s="130"/>
      <c r="V944" s="130"/>
      <c r="W944" s="130"/>
      <c r="X944" s="130"/>
      <c r="Y944" s="130"/>
      <c r="Z944" s="130"/>
    </row>
    <row r="945" spans="1:26" ht="15.75" customHeight="1">
      <c r="A945" s="130"/>
      <c r="B945" s="130"/>
      <c r="C945" s="130"/>
      <c r="D945" s="276"/>
      <c r="E945" s="130"/>
      <c r="F945" s="130"/>
      <c r="G945" s="130"/>
      <c r="H945" s="130"/>
      <c r="I945" s="130"/>
      <c r="J945" s="130"/>
      <c r="K945" s="130"/>
      <c r="L945" s="130"/>
      <c r="M945" s="130"/>
      <c r="N945" s="130"/>
      <c r="O945" s="130"/>
      <c r="P945" s="55"/>
      <c r="Q945" s="130"/>
      <c r="R945" s="130"/>
      <c r="S945" s="130"/>
      <c r="T945" s="130"/>
      <c r="U945" s="130"/>
      <c r="V945" s="130"/>
      <c r="W945" s="130"/>
      <c r="X945" s="130"/>
      <c r="Y945" s="130"/>
      <c r="Z945" s="130"/>
    </row>
    <row r="946" spans="1:26" ht="15.75" customHeight="1">
      <c r="A946" s="130"/>
      <c r="B946" s="130"/>
      <c r="C946" s="130"/>
      <c r="D946" s="276"/>
      <c r="E946" s="130"/>
      <c r="F946" s="130"/>
      <c r="G946" s="130"/>
      <c r="H946" s="130"/>
      <c r="I946" s="130"/>
      <c r="J946" s="130"/>
      <c r="K946" s="130"/>
      <c r="L946" s="130"/>
      <c r="M946" s="130"/>
      <c r="N946" s="130"/>
      <c r="O946" s="130"/>
      <c r="P946" s="55"/>
      <c r="Q946" s="130"/>
      <c r="R946" s="130"/>
      <c r="S946" s="130"/>
      <c r="T946" s="130"/>
      <c r="U946" s="130"/>
      <c r="V946" s="130"/>
      <c r="W946" s="130"/>
      <c r="X946" s="130"/>
      <c r="Y946" s="130"/>
      <c r="Z946" s="130"/>
    </row>
    <row r="947" spans="1:26" ht="15.75" customHeight="1">
      <c r="A947" s="130"/>
      <c r="B947" s="130"/>
      <c r="C947" s="130"/>
      <c r="D947" s="276"/>
      <c r="E947" s="130"/>
      <c r="F947" s="130"/>
      <c r="G947" s="130"/>
      <c r="H947" s="130"/>
      <c r="I947" s="130"/>
      <c r="J947" s="130"/>
      <c r="K947" s="130"/>
      <c r="L947" s="130"/>
      <c r="M947" s="130"/>
      <c r="N947" s="130"/>
      <c r="O947" s="130"/>
      <c r="P947" s="55"/>
      <c r="Q947" s="130"/>
      <c r="R947" s="130"/>
      <c r="S947" s="130"/>
      <c r="T947" s="130"/>
      <c r="U947" s="130"/>
      <c r="V947" s="130"/>
      <c r="W947" s="130"/>
      <c r="X947" s="130"/>
      <c r="Y947" s="130"/>
      <c r="Z947" s="130"/>
    </row>
    <row r="948" spans="1:26" ht="15.75" customHeight="1">
      <c r="A948" s="130"/>
      <c r="B948" s="130"/>
      <c r="C948" s="130"/>
      <c r="D948" s="276"/>
      <c r="E948" s="130"/>
      <c r="F948" s="130"/>
      <c r="G948" s="130"/>
      <c r="H948" s="130"/>
      <c r="I948" s="130"/>
      <c r="J948" s="130"/>
      <c r="K948" s="130"/>
      <c r="L948" s="130"/>
      <c r="M948" s="130"/>
      <c r="N948" s="130"/>
      <c r="O948" s="130"/>
      <c r="P948" s="55"/>
      <c r="Q948" s="130"/>
      <c r="R948" s="130"/>
      <c r="S948" s="130"/>
      <c r="T948" s="130"/>
      <c r="U948" s="130"/>
      <c r="V948" s="130"/>
      <c r="W948" s="130"/>
      <c r="X948" s="130"/>
      <c r="Y948" s="130"/>
      <c r="Z948" s="130"/>
    </row>
    <row r="949" spans="1:26" ht="15.75" customHeight="1">
      <c r="A949" s="130"/>
      <c r="B949" s="130"/>
      <c r="C949" s="130"/>
      <c r="D949" s="276"/>
      <c r="E949" s="130"/>
      <c r="F949" s="130"/>
      <c r="G949" s="130"/>
      <c r="H949" s="130"/>
      <c r="I949" s="130"/>
      <c r="J949" s="130"/>
      <c r="K949" s="130"/>
      <c r="L949" s="130"/>
      <c r="M949" s="130"/>
      <c r="N949" s="130"/>
      <c r="O949" s="130"/>
      <c r="P949" s="55"/>
      <c r="Q949" s="130"/>
      <c r="R949" s="130"/>
      <c r="S949" s="130"/>
      <c r="T949" s="130"/>
      <c r="U949" s="130"/>
      <c r="V949" s="130"/>
      <c r="W949" s="130"/>
      <c r="X949" s="130"/>
      <c r="Y949" s="130"/>
      <c r="Z949" s="130"/>
    </row>
    <row r="950" spans="1:26" ht="15.75" customHeight="1">
      <c r="A950" s="130"/>
      <c r="B950" s="130"/>
      <c r="C950" s="130"/>
      <c r="D950" s="276"/>
      <c r="E950" s="130"/>
      <c r="F950" s="130"/>
      <c r="G950" s="130"/>
      <c r="H950" s="130"/>
      <c r="I950" s="130"/>
      <c r="J950" s="130"/>
      <c r="K950" s="130"/>
      <c r="L950" s="130"/>
      <c r="M950" s="130"/>
      <c r="N950" s="130"/>
      <c r="O950" s="130"/>
      <c r="P950" s="55"/>
      <c r="Q950" s="130"/>
      <c r="R950" s="130"/>
      <c r="S950" s="130"/>
      <c r="T950" s="130"/>
      <c r="U950" s="130"/>
      <c r="V950" s="130"/>
      <c r="W950" s="130"/>
      <c r="X950" s="130"/>
      <c r="Y950" s="130"/>
      <c r="Z950" s="130"/>
    </row>
    <row r="951" spans="1:26" ht="15.75" customHeight="1">
      <c r="A951" s="130"/>
      <c r="B951" s="130"/>
      <c r="C951" s="130"/>
      <c r="D951" s="276"/>
      <c r="E951" s="130"/>
      <c r="F951" s="130"/>
      <c r="G951" s="130"/>
      <c r="H951" s="130"/>
      <c r="I951" s="130"/>
      <c r="J951" s="130"/>
      <c r="K951" s="130"/>
      <c r="L951" s="130"/>
      <c r="M951" s="130"/>
      <c r="N951" s="130"/>
      <c r="O951" s="130"/>
      <c r="P951" s="55"/>
      <c r="Q951" s="130"/>
      <c r="R951" s="130"/>
      <c r="S951" s="130"/>
      <c r="T951" s="130"/>
      <c r="U951" s="130"/>
      <c r="V951" s="130"/>
      <c r="W951" s="130"/>
      <c r="X951" s="130"/>
      <c r="Y951" s="130"/>
      <c r="Z951" s="130"/>
    </row>
    <row r="952" spans="1:26" ht="15.75" customHeight="1">
      <c r="A952" s="130"/>
      <c r="B952" s="130"/>
      <c r="C952" s="130"/>
      <c r="D952" s="276"/>
      <c r="E952" s="130"/>
      <c r="F952" s="130"/>
      <c r="G952" s="130"/>
      <c r="H952" s="130"/>
      <c r="I952" s="130"/>
      <c r="J952" s="130"/>
      <c r="K952" s="130"/>
      <c r="L952" s="130"/>
      <c r="M952" s="130"/>
      <c r="N952" s="130"/>
      <c r="O952" s="130"/>
      <c r="P952" s="55"/>
      <c r="Q952" s="130"/>
      <c r="R952" s="130"/>
      <c r="S952" s="130"/>
      <c r="T952" s="130"/>
      <c r="U952" s="130"/>
      <c r="V952" s="130"/>
      <c r="W952" s="130"/>
      <c r="X952" s="130"/>
      <c r="Y952" s="130"/>
      <c r="Z952" s="130"/>
    </row>
    <row r="953" spans="1:26" ht="15.75" customHeight="1">
      <c r="A953" s="130"/>
      <c r="B953" s="130"/>
      <c r="C953" s="130"/>
      <c r="D953" s="276"/>
      <c r="E953" s="130"/>
      <c r="F953" s="130"/>
      <c r="G953" s="130"/>
      <c r="H953" s="130"/>
      <c r="I953" s="130"/>
      <c r="J953" s="130"/>
      <c r="K953" s="130"/>
      <c r="L953" s="130"/>
      <c r="M953" s="130"/>
      <c r="N953" s="130"/>
      <c r="O953" s="130"/>
      <c r="P953" s="55"/>
      <c r="Q953" s="130"/>
      <c r="R953" s="130"/>
      <c r="S953" s="130"/>
      <c r="T953" s="130"/>
      <c r="U953" s="130"/>
      <c r="V953" s="130"/>
      <c r="W953" s="130"/>
      <c r="X953" s="130"/>
      <c r="Y953" s="130"/>
      <c r="Z953" s="130"/>
    </row>
    <row r="954" spans="1:26" ht="15.75" customHeight="1">
      <c r="A954" s="130"/>
      <c r="B954" s="130"/>
      <c r="C954" s="130"/>
      <c r="D954" s="276"/>
      <c r="E954" s="130"/>
      <c r="F954" s="130"/>
      <c r="G954" s="130"/>
      <c r="H954" s="130"/>
      <c r="I954" s="130"/>
      <c r="J954" s="130"/>
      <c r="K954" s="130"/>
      <c r="L954" s="130"/>
      <c r="M954" s="130"/>
      <c r="N954" s="130"/>
      <c r="O954" s="130"/>
      <c r="P954" s="55"/>
      <c r="Q954" s="130"/>
      <c r="R954" s="130"/>
      <c r="S954" s="130"/>
      <c r="T954" s="130"/>
      <c r="U954" s="130"/>
      <c r="V954" s="130"/>
      <c r="W954" s="130"/>
      <c r="X954" s="130"/>
      <c r="Y954" s="130"/>
      <c r="Z954" s="130"/>
    </row>
    <row r="955" spans="1:26" ht="15.75" customHeight="1">
      <c r="A955" s="130"/>
      <c r="B955" s="130"/>
      <c r="C955" s="130"/>
      <c r="D955" s="276"/>
      <c r="E955" s="130"/>
      <c r="F955" s="130"/>
      <c r="G955" s="130"/>
      <c r="H955" s="130"/>
      <c r="I955" s="130"/>
      <c r="J955" s="130"/>
      <c r="K955" s="130"/>
      <c r="L955" s="130"/>
      <c r="M955" s="130"/>
      <c r="N955" s="130"/>
      <c r="O955" s="130"/>
      <c r="P955" s="55"/>
      <c r="Q955" s="130"/>
      <c r="R955" s="130"/>
      <c r="S955" s="130"/>
      <c r="T955" s="130"/>
      <c r="U955" s="130"/>
      <c r="V955" s="130"/>
      <c r="W955" s="130"/>
      <c r="X955" s="130"/>
      <c r="Y955" s="130"/>
      <c r="Z955" s="130"/>
    </row>
    <row r="956" spans="1:26" ht="15.75" customHeight="1">
      <c r="A956" s="130"/>
      <c r="B956" s="130"/>
      <c r="C956" s="130"/>
      <c r="D956" s="276"/>
      <c r="E956" s="130"/>
      <c r="F956" s="130"/>
      <c r="G956" s="130"/>
      <c r="H956" s="130"/>
      <c r="I956" s="130"/>
      <c r="J956" s="130"/>
      <c r="K956" s="130"/>
      <c r="L956" s="130"/>
      <c r="M956" s="130"/>
      <c r="N956" s="130"/>
      <c r="O956" s="130"/>
      <c r="P956" s="55"/>
      <c r="Q956" s="130"/>
      <c r="R956" s="130"/>
      <c r="S956" s="130"/>
      <c r="T956" s="130"/>
      <c r="U956" s="130"/>
      <c r="V956" s="130"/>
      <c r="W956" s="130"/>
      <c r="X956" s="130"/>
      <c r="Y956" s="130"/>
      <c r="Z956" s="130"/>
    </row>
    <row r="957" spans="1:26" ht="15.75" customHeight="1">
      <c r="A957" s="130"/>
      <c r="B957" s="130"/>
      <c r="C957" s="130"/>
      <c r="D957" s="276"/>
      <c r="E957" s="130"/>
      <c r="F957" s="130"/>
      <c r="G957" s="130"/>
      <c r="H957" s="130"/>
      <c r="I957" s="130"/>
      <c r="J957" s="130"/>
      <c r="K957" s="130"/>
      <c r="L957" s="130"/>
      <c r="M957" s="130"/>
      <c r="N957" s="130"/>
      <c r="O957" s="130"/>
      <c r="P957" s="55"/>
      <c r="Q957" s="130"/>
      <c r="R957" s="130"/>
      <c r="S957" s="130"/>
      <c r="T957" s="130"/>
      <c r="U957" s="130"/>
      <c r="V957" s="130"/>
      <c r="W957" s="130"/>
      <c r="X957" s="130"/>
      <c r="Y957" s="130"/>
      <c r="Z957" s="130"/>
    </row>
    <row r="958" spans="1:26" ht="15.75" customHeight="1">
      <c r="A958" s="130"/>
      <c r="B958" s="130"/>
      <c r="C958" s="130"/>
      <c r="D958" s="276"/>
      <c r="E958" s="130"/>
      <c r="F958" s="130"/>
      <c r="G958" s="130"/>
      <c r="H958" s="130"/>
      <c r="I958" s="130"/>
      <c r="J958" s="130"/>
      <c r="K958" s="130"/>
      <c r="L958" s="130"/>
      <c r="M958" s="130"/>
      <c r="N958" s="130"/>
      <c r="O958" s="130"/>
      <c r="P958" s="55"/>
      <c r="Q958" s="130"/>
      <c r="R958" s="130"/>
      <c r="S958" s="130"/>
      <c r="T958" s="130"/>
      <c r="U958" s="130"/>
      <c r="V958" s="130"/>
      <c r="W958" s="130"/>
      <c r="X958" s="130"/>
      <c r="Y958" s="130"/>
      <c r="Z958" s="130"/>
    </row>
    <row r="959" spans="1:26" ht="15.75" customHeight="1">
      <c r="A959" s="130"/>
      <c r="B959" s="130"/>
      <c r="C959" s="130"/>
      <c r="D959" s="276"/>
      <c r="E959" s="130"/>
      <c r="F959" s="130"/>
      <c r="G959" s="130"/>
      <c r="H959" s="130"/>
      <c r="I959" s="130"/>
      <c r="J959" s="130"/>
      <c r="K959" s="130"/>
      <c r="L959" s="130"/>
      <c r="M959" s="130"/>
      <c r="N959" s="130"/>
      <c r="O959" s="130"/>
      <c r="P959" s="55"/>
      <c r="Q959" s="130"/>
      <c r="R959" s="130"/>
      <c r="S959" s="130"/>
      <c r="T959" s="130"/>
      <c r="U959" s="130"/>
      <c r="V959" s="130"/>
      <c r="W959" s="130"/>
      <c r="X959" s="130"/>
      <c r="Y959" s="130"/>
      <c r="Z959" s="130"/>
    </row>
    <row r="960" spans="1:26" ht="15.75" customHeight="1">
      <c r="A960" s="130"/>
      <c r="B960" s="130"/>
      <c r="C960" s="130"/>
      <c r="D960" s="276"/>
      <c r="E960" s="130"/>
      <c r="F960" s="130"/>
      <c r="G960" s="130"/>
      <c r="H960" s="130"/>
      <c r="I960" s="130"/>
      <c r="J960" s="130"/>
      <c r="K960" s="130"/>
      <c r="L960" s="130"/>
      <c r="M960" s="130"/>
      <c r="N960" s="130"/>
      <c r="O960" s="130"/>
      <c r="P960" s="55"/>
      <c r="Q960" s="130"/>
      <c r="R960" s="130"/>
      <c r="S960" s="130"/>
      <c r="T960" s="130"/>
      <c r="U960" s="130"/>
      <c r="V960" s="130"/>
      <c r="W960" s="130"/>
      <c r="X960" s="130"/>
      <c r="Y960" s="130"/>
      <c r="Z960" s="130"/>
    </row>
    <row r="961" spans="1:26" ht="15.75" customHeight="1">
      <c r="A961" s="130"/>
      <c r="B961" s="130"/>
      <c r="C961" s="130"/>
      <c r="D961" s="276"/>
      <c r="E961" s="130"/>
      <c r="F961" s="130"/>
      <c r="G961" s="130"/>
      <c r="H961" s="130"/>
      <c r="I961" s="130"/>
      <c r="J961" s="130"/>
      <c r="K961" s="130"/>
      <c r="L961" s="130"/>
      <c r="M961" s="130"/>
      <c r="N961" s="130"/>
      <c r="O961" s="130"/>
      <c r="P961" s="55"/>
      <c r="Q961" s="130"/>
      <c r="R961" s="130"/>
      <c r="S961" s="130"/>
      <c r="T961" s="130"/>
      <c r="U961" s="130"/>
      <c r="V961" s="130"/>
      <c r="W961" s="130"/>
      <c r="X961" s="130"/>
      <c r="Y961" s="130"/>
      <c r="Z961" s="130"/>
    </row>
    <row r="962" spans="1:26" ht="15.75" customHeight="1">
      <c r="A962" s="130"/>
      <c r="B962" s="130"/>
      <c r="C962" s="130"/>
      <c r="D962" s="276"/>
      <c r="E962" s="130"/>
      <c r="F962" s="130"/>
      <c r="G962" s="130"/>
      <c r="H962" s="130"/>
      <c r="I962" s="130"/>
      <c r="J962" s="130"/>
      <c r="K962" s="130"/>
      <c r="L962" s="130"/>
      <c r="M962" s="130"/>
      <c r="N962" s="130"/>
      <c r="O962" s="130"/>
      <c r="P962" s="55"/>
      <c r="Q962" s="130"/>
      <c r="R962" s="130"/>
      <c r="S962" s="130"/>
      <c r="T962" s="130"/>
      <c r="U962" s="130"/>
      <c r="V962" s="130"/>
      <c r="W962" s="130"/>
      <c r="X962" s="130"/>
      <c r="Y962" s="130"/>
      <c r="Z962" s="130"/>
    </row>
    <row r="963" spans="1:26" ht="15.75" customHeight="1">
      <c r="A963" s="130"/>
      <c r="B963" s="130"/>
      <c r="C963" s="130"/>
      <c r="D963" s="276"/>
      <c r="E963" s="130"/>
      <c r="F963" s="130"/>
      <c r="G963" s="130"/>
      <c r="H963" s="130"/>
      <c r="I963" s="130"/>
      <c r="J963" s="130"/>
      <c r="K963" s="130"/>
      <c r="L963" s="130"/>
      <c r="M963" s="130"/>
      <c r="N963" s="130"/>
      <c r="O963" s="130"/>
      <c r="P963" s="55"/>
      <c r="Q963" s="130"/>
      <c r="R963" s="130"/>
      <c r="S963" s="130"/>
      <c r="T963" s="130"/>
      <c r="U963" s="130"/>
      <c r="V963" s="130"/>
      <c r="W963" s="130"/>
      <c r="X963" s="130"/>
      <c r="Y963" s="130"/>
      <c r="Z963" s="130"/>
    </row>
    <row r="964" spans="1:26" ht="15.75" customHeight="1">
      <c r="A964" s="130"/>
      <c r="B964" s="130"/>
      <c r="C964" s="130"/>
      <c r="D964" s="276"/>
      <c r="E964" s="130"/>
      <c r="F964" s="130"/>
      <c r="G964" s="130"/>
      <c r="H964" s="130"/>
      <c r="I964" s="130"/>
      <c r="J964" s="130"/>
      <c r="K964" s="130"/>
      <c r="L964" s="130"/>
      <c r="M964" s="130"/>
      <c r="N964" s="130"/>
      <c r="O964" s="130"/>
      <c r="P964" s="55"/>
      <c r="Q964" s="130"/>
      <c r="R964" s="130"/>
      <c r="S964" s="130"/>
      <c r="T964" s="130"/>
      <c r="U964" s="130"/>
      <c r="V964" s="130"/>
      <c r="W964" s="130"/>
      <c r="X964" s="130"/>
      <c r="Y964" s="130"/>
      <c r="Z964" s="130"/>
    </row>
    <row r="965" spans="1:26" ht="15.75" customHeight="1">
      <c r="A965" s="130"/>
      <c r="B965" s="130"/>
      <c r="C965" s="130"/>
      <c r="D965" s="276"/>
      <c r="E965" s="130"/>
      <c r="F965" s="130"/>
      <c r="G965" s="130"/>
      <c r="H965" s="130"/>
      <c r="I965" s="130"/>
      <c r="J965" s="130"/>
      <c r="K965" s="130"/>
      <c r="L965" s="130"/>
      <c r="M965" s="130"/>
      <c r="N965" s="130"/>
      <c r="O965" s="130"/>
      <c r="P965" s="55"/>
      <c r="Q965" s="130"/>
      <c r="R965" s="130"/>
      <c r="S965" s="130"/>
      <c r="T965" s="130"/>
      <c r="U965" s="130"/>
      <c r="V965" s="130"/>
      <c r="W965" s="130"/>
      <c r="X965" s="130"/>
      <c r="Y965" s="130"/>
      <c r="Z965" s="130"/>
    </row>
    <row r="966" spans="1:26" ht="15.75" customHeight="1">
      <c r="A966" s="130"/>
      <c r="B966" s="130"/>
      <c r="C966" s="130"/>
      <c r="D966" s="276"/>
      <c r="E966" s="130"/>
      <c r="F966" s="130"/>
      <c r="G966" s="130"/>
      <c r="H966" s="130"/>
      <c r="I966" s="130"/>
      <c r="J966" s="130"/>
      <c r="K966" s="130"/>
      <c r="L966" s="130"/>
      <c r="M966" s="130"/>
      <c r="N966" s="130"/>
      <c r="O966" s="130"/>
      <c r="P966" s="55"/>
      <c r="Q966" s="130"/>
      <c r="R966" s="130"/>
      <c r="S966" s="130"/>
      <c r="T966" s="130"/>
      <c r="U966" s="130"/>
      <c r="V966" s="130"/>
      <c r="W966" s="130"/>
      <c r="X966" s="130"/>
      <c r="Y966" s="130"/>
      <c r="Z966" s="130"/>
    </row>
    <row r="967" spans="1:26" ht="15.75" customHeight="1">
      <c r="A967" s="130"/>
      <c r="B967" s="130"/>
      <c r="C967" s="130"/>
      <c r="D967" s="276"/>
      <c r="E967" s="130"/>
      <c r="F967" s="130"/>
      <c r="G967" s="130"/>
      <c r="H967" s="130"/>
      <c r="I967" s="130"/>
      <c r="J967" s="130"/>
      <c r="K967" s="130"/>
      <c r="L967" s="130"/>
      <c r="M967" s="130"/>
      <c r="N967" s="130"/>
      <c r="O967" s="130"/>
      <c r="P967" s="55"/>
      <c r="Q967" s="130"/>
      <c r="R967" s="130"/>
      <c r="S967" s="130"/>
      <c r="T967" s="130"/>
      <c r="U967" s="130"/>
      <c r="V967" s="130"/>
      <c r="W967" s="130"/>
      <c r="X967" s="130"/>
      <c r="Y967" s="130"/>
      <c r="Z967" s="130"/>
    </row>
    <row r="968" spans="1:26" ht="15.75" customHeight="1">
      <c r="A968" s="130"/>
      <c r="B968" s="130"/>
      <c r="C968" s="130"/>
      <c r="D968" s="276"/>
      <c r="E968" s="130"/>
      <c r="F968" s="130"/>
      <c r="G968" s="130"/>
      <c r="H968" s="130"/>
      <c r="I968" s="130"/>
      <c r="J968" s="130"/>
      <c r="K968" s="130"/>
      <c r="L968" s="130"/>
      <c r="M968" s="130"/>
      <c r="N968" s="130"/>
      <c r="O968" s="130"/>
      <c r="P968" s="55"/>
      <c r="Q968" s="130"/>
      <c r="R968" s="130"/>
      <c r="S968" s="130"/>
      <c r="T968" s="130"/>
      <c r="U968" s="130"/>
      <c r="V968" s="130"/>
      <c r="W968" s="130"/>
      <c r="X968" s="130"/>
      <c r="Y968" s="130"/>
      <c r="Z968" s="130"/>
    </row>
    <row r="969" spans="1:26" ht="15.75" customHeight="1">
      <c r="A969" s="130"/>
      <c r="B969" s="130"/>
      <c r="C969" s="130"/>
      <c r="D969" s="276"/>
      <c r="E969" s="130"/>
      <c r="F969" s="130"/>
      <c r="G969" s="130"/>
      <c r="H969" s="130"/>
      <c r="I969" s="130"/>
      <c r="J969" s="130"/>
      <c r="K969" s="130"/>
      <c r="L969" s="130"/>
      <c r="M969" s="130"/>
      <c r="N969" s="130"/>
      <c r="O969" s="130"/>
      <c r="P969" s="55"/>
      <c r="Q969" s="130"/>
      <c r="R969" s="130"/>
      <c r="S969" s="130"/>
      <c r="T969" s="130"/>
      <c r="U969" s="130"/>
      <c r="V969" s="130"/>
      <c r="W969" s="130"/>
      <c r="X969" s="130"/>
      <c r="Y969" s="130"/>
      <c r="Z969" s="130"/>
    </row>
    <row r="970" spans="1:26" ht="15.75" customHeight="1">
      <c r="A970" s="130"/>
      <c r="B970" s="130"/>
      <c r="C970" s="130"/>
      <c r="D970" s="276"/>
      <c r="E970" s="130"/>
      <c r="F970" s="130"/>
      <c r="G970" s="130"/>
      <c r="H970" s="130"/>
      <c r="I970" s="130"/>
      <c r="J970" s="130"/>
      <c r="K970" s="130"/>
      <c r="L970" s="130"/>
      <c r="M970" s="130"/>
      <c r="N970" s="130"/>
      <c r="O970" s="130"/>
      <c r="P970" s="55"/>
      <c r="Q970" s="130"/>
      <c r="R970" s="130"/>
      <c r="S970" s="130"/>
      <c r="T970" s="130"/>
      <c r="U970" s="130"/>
      <c r="V970" s="130"/>
      <c r="W970" s="130"/>
      <c r="X970" s="130"/>
      <c r="Y970" s="130"/>
      <c r="Z970" s="130"/>
    </row>
    <row r="971" spans="1:26" ht="15.75" customHeight="1">
      <c r="A971" s="130"/>
      <c r="B971" s="130"/>
      <c r="C971" s="130"/>
      <c r="D971" s="276"/>
      <c r="E971" s="130"/>
      <c r="F971" s="130"/>
      <c r="G971" s="130"/>
      <c r="H971" s="130"/>
      <c r="I971" s="130"/>
      <c r="J971" s="130"/>
      <c r="K971" s="130"/>
      <c r="L971" s="130"/>
      <c r="M971" s="130"/>
      <c r="N971" s="130"/>
      <c r="O971" s="130"/>
      <c r="P971" s="55"/>
      <c r="Q971" s="130"/>
      <c r="R971" s="130"/>
      <c r="S971" s="130"/>
      <c r="T971" s="130"/>
      <c r="U971" s="130"/>
      <c r="V971" s="130"/>
      <c r="W971" s="130"/>
      <c r="X971" s="130"/>
      <c r="Y971" s="130"/>
      <c r="Z971" s="130"/>
    </row>
    <row r="972" spans="1:26" ht="15.75" customHeight="1">
      <c r="A972" s="130"/>
      <c r="B972" s="130"/>
      <c r="C972" s="130"/>
      <c r="D972" s="276"/>
      <c r="E972" s="130"/>
      <c r="F972" s="130"/>
      <c r="G972" s="130"/>
      <c r="H972" s="130"/>
      <c r="I972" s="130"/>
      <c r="J972" s="130"/>
      <c r="K972" s="130"/>
      <c r="L972" s="130"/>
      <c r="M972" s="130"/>
      <c r="N972" s="130"/>
      <c r="O972" s="130"/>
      <c r="P972" s="55"/>
      <c r="Q972" s="130"/>
      <c r="R972" s="130"/>
      <c r="S972" s="130"/>
      <c r="T972" s="130"/>
      <c r="U972" s="130"/>
      <c r="V972" s="130"/>
      <c r="W972" s="130"/>
      <c r="X972" s="130"/>
      <c r="Y972" s="130"/>
      <c r="Z972" s="130"/>
    </row>
    <row r="973" spans="1:26" ht="15.75" customHeight="1">
      <c r="A973" s="130"/>
      <c r="B973" s="130"/>
      <c r="C973" s="130"/>
      <c r="D973" s="276"/>
      <c r="E973" s="130"/>
      <c r="F973" s="130"/>
      <c r="G973" s="130"/>
      <c r="H973" s="130"/>
      <c r="I973" s="130"/>
      <c r="J973" s="130"/>
      <c r="K973" s="130"/>
      <c r="L973" s="130"/>
      <c r="M973" s="130"/>
      <c r="N973" s="130"/>
      <c r="O973" s="130"/>
      <c r="P973" s="55"/>
      <c r="Q973" s="130"/>
      <c r="R973" s="130"/>
      <c r="S973" s="130"/>
      <c r="T973" s="130"/>
      <c r="U973" s="130"/>
      <c r="V973" s="130"/>
      <c r="W973" s="130"/>
      <c r="X973" s="130"/>
      <c r="Y973" s="130"/>
      <c r="Z973" s="130"/>
    </row>
    <row r="974" spans="1:26" ht="15.75" customHeight="1">
      <c r="A974" s="130"/>
      <c r="B974" s="130"/>
      <c r="C974" s="130"/>
      <c r="D974" s="276"/>
      <c r="E974" s="130"/>
      <c r="F974" s="130"/>
      <c r="G974" s="130"/>
      <c r="H974" s="130"/>
      <c r="I974" s="130"/>
      <c r="J974" s="130"/>
      <c r="K974" s="130"/>
      <c r="L974" s="130"/>
      <c r="M974" s="130"/>
      <c r="N974" s="130"/>
      <c r="O974" s="130"/>
      <c r="P974" s="55"/>
      <c r="Q974" s="130"/>
      <c r="R974" s="130"/>
      <c r="S974" s="130"/>
      <c r="T974" s="130"/>
      <c r="U974" s="130"/>
      <c r="V974" s="130"/>
      <c r="W974" s="130"/>
      <c r="X974" s="130"/>
      <c r="Y974" s="130"/>
      <c r="Z974" s="130"/>
    </row>
    <row r="975" spans="1:26" ht="15.75" customHeight="1">
      <c r="A975" s="130"/>
      <c r="B975" s="130"/>
      <c r="C975" s="130"/>
      <c r="D975" s="276"/>
      <c r="E975" s="130"/>
      <c r="F975" s="130"/>
      <c r="G975" s="130"/>
      <c r="H975" s="130"/>
      <c r="I975" s="130"/>
      <c r="J975" s="130"/>
      <c r="K975" s="130"/>
      <c r="L975" s="130"/>
      <c r="M975" s="130"/>
      <c r="N975" s="130"/>
      <c r="O975" s="130"/>
      <c r="P975" s="55"/>
      <c r="Q975" s="130"/>
      <c r="R975" s="130"/>
      <c r="S975" s="130"/>
      <c r="T975" s="130"/>
      <c r="U975" s="130"/>
      <c r="V975" s="130"/>
      <c r="W975" s="130"/>
      <c r="X975" s="130"/>
      <c r="Y975" s="130"/>
      <c r="Z975" s="130"/>
    </row>
    <row r="976" spans="1:26" ht="15.75" customHeight="1">
      <c r="A976" s="130"/>
      <c r="B976" s="130"/>
      <c r="C976" s="130"/>
      <c r="D976" s="276"/>
      <c r="E976" s="130"/>
      <c r="F976" s="130"/>
      <c r="G976" s="130"/>
      <c r="H976" s="130"/>
      <c r="I976" s="130"/>
      <c r="J976" s="130"/>
      <c r="K976" s="130"/>
      <c r="L976" s="130"/>
      <c r="M976" s="130"/>
      <c r="N976" s="130"/>
      <c r="O976" s="130"/>
      <c r="P976" s="55"/>
      <c r="Q976" s="130"/>
      <c r="R976" s="130"/>
      <c r="S976" s="130"/>
      <c r="T976" s="130"/>
      <c r="U976" s="130"/>
      <c r="V976" s="130"/>
      <c r="W976" s="130"/>
      <c r="X976" s="130"/>
      <c r="Y976" s="130"/>
      <c r="Z976" s="130"/>
    </row>
    <row r="977" spans="1:26" ht="15.75" customHeight="1">
      <c r="A977" s="130"/>
      <c r="B977" s="130"/>
      <c r="C977" s="130"/>
      <c r="D977" s="276"/>
      <c r="E977" s="130"/>
      <c r="F977" s="130"/>
      <c r="G977" s="130"/>
      <c r="H977" s="130"/>
      <c r="I977" s="130"/>
      <c r="J977" s="130"/>
      <c r="K977" s="130"/>
      <c r="L977" s="130"/>
      <c r="M977" s="130"/>
      <c r="N977" s="130"/>
      <c r="O977" s="130"/>
      <c r="P977" s="55"/>
      <c r="Q977" s="130"/>
      <c r="R977" s="130"/>
      <c r="S977" s="130"/>
      <c r="T977" s="130"/>
      <c r="U977" s="130"/>
      <c r="V977" s="130"/>
      <c r="W977" s="130"/>
      <c r="X977" s="130"/>
      <c r="Y977" s="130"/>
      <c r="Z977" s="130"/>
    </row>
    <row r="978" spans="1:26" ht="15.75" customHeight="1">
      <c r="A978" s="130"/>
      <c r="B978" s="130"/>
      <c r="C978" s="130"/>
      <c r="D978" s="276"/>
      <c r="E978" s="130"/>
      <c r="F978" s="130"/>
      <c r="G978" s="130"/>
      <c r="H978" s="130"/>
      <c r="I978" s="130"/>
      <c r="J978" s="130"/>
      <c r="K978" s="130"/>
      <c r="L978" s="130"/>
      <c r="M978" s="130"/>
      <c r="N978" s="130"/>
      <c r="O978" s="130"/>
      <c r="P978" s="55"/>
      <c r="Q978" s="130"/>
      <c r="R978" s="130"/>
      <c r="S978" s="130"/>
      <c r="T978" s="130"/>
      <c r="U978" s="130"/>
      <c r="V978" s="130"/>
      <c r="W978" s="130"/>
      <c r="X978" s="130"/>
      <c r="Y978" s="130"/>
      <c r="Z978" s="130"/>
    </row>
    <row r="979" spans="1:26" ht="15.75" customHeight="1">
      <c r="A979" s="130"/>
      <c r="B979" s="130"/>
      <c r="C979" s="130"/>
      <c r="D979" s="276"/>
      <c r="E979" s="130"/>
      <c r="F979" s="130"/>
      <c r="G979" s="130"/>
      <c r="H979" s="130"/>
      <c r="I979" s="130"/>
      <c r="J979" s="130"/>
      <c r="K979" s="130"/>
      <c r="L979" s="130"/>
      <c r="M979" s="130"/>
      <c r="N979" s="130"/>
      <c r="O979" s="130"/>
      <c r="P979" s="55"/>
      <c r="Q979" s="130"/>
      <c r="R979" s="130"/>
      <c r="S979" s="130"/>
      <c r="T979" s="130"/>
      <c r="U979" s="130"/>
      <c r="V979" s="130"/>
      <c r="W979" s="130"/>
      <c r="X979" s="130"/>
      <c r="Y979" s="130"/>
      <c r="Z979" s="130"/>
    </row>
    <row r="980" spans="1:26" ht="15.75" customHeight="1">
      <c r="A980" s="130"/>
      <c r="B980" s="130"/>
      <c r="C980" s="130"/>
      <c r="D980" s="276"/>
      <c r="E980" s="130"/>
      <c r="F980" s="130"/>
      <c r="G980" s="130"/>
      <c r="H980" s="130"/>
      <c r="I980" s="130"/>
      <c r="J980" s="130"/>
      <c r="K980" s="130"/>
      <c r="L980" s="130"/>
      <c r="M980" s="130"/>
      <c r="N980" s="130"/>
      <c r="O980" s="130"/>
      <c r="P980" s="55"/>
      <c r="Q980" s="130"/>
      <c r="R980" s="130"/>
      <c r="S980" s="130"/>
      <c r="T980" s="130"/>
      <c r="U980" s="130"/>
      <c r="V980" s="130"/>
      <c r="W980" s="130"/>
      <c r="X980" s="130"/>
      <c r="Y980" s="130"/>
      <c r="Z980" s="130"/>
    </row>
    <row r="981" spans="1:26" ht="15.75" customHeight="1">
      <c r="A981" s="130"/>
      <c r="B981" s="130"/>
      <c r="C981" s="130"/>
      <c r="D981" s="276"/>
      <c r="E981" s="130"/>
      <c r="F981" s="130"/>
      <c r="G981" s="130"/>
      <c r="H981" s="130"/>
      <c r="I981" s="130"/>
      <c r="J981" s="130"/>
      <c r="K981" s="130"/>
      <c r="L981" s="130"/>
      <c r="M981" s="130"/>
      <c r="N981" s="130"/>
      <c r="O981" s="130"/>
      <c r="P981" s="55"/>
      <c r="Q981" s="130"/>
      <c r="R981" s="130"/>
      <c r="S981" s="130"/>
      <c r="T981" s="130"/>
      <c r="U981" s="130"/>
      <c r="V981" s="130"/>
      <c r="W981" s="130"/>
      <c r="X981" s="130"/>
      <c r="Y981" s="130"/>
      <c r="Z981" s="130"/>
    </row>
    <row r="982" spans="1:26" ht="15.75" customHeight="1">
      <c r="A982" s="130"/>
      <c r="B982" s="130"/>
      <c r="C982" s="130"/>
      <c r="D982" s="276"/>
      <c r="E982" s="130"/>
      <c r="F982" s="130"/>
      <c r="G982" s="130"/>
      <c r="H982" s="130"/>
      <c r="I982" s="130"/>
      <c r="J982" s="130"/>
      <c r="K982" s="130"/>
      <c r="L982" s="130"/>
      <c r="M982" s="130"/>
      <c r="N982" s="130"/>
      <c r="O982" s="130"/>
      <c r="P982" s="55"/>
      <c r="Q982" s="130"/>
      <c r="R982" s="130"/>
      <c r="S982" s="130"/>
      <c r="T982" s="130"/>
      <c r="U982" s="130"/>
      <c r="V982" s="130"/>
      <c r="W982" s="130"/>
      <c r="X982" s="130"/>
      <c r="Y982" s="130"/>
      <c r="Z982" s="130"/>
    </row>
    <row r="983" spans="1:26" ht="15.75" customHeight="1">
      <c r="A983" s="130"/>
      <c r="B983" s="130"/>
      <c r="C983" s="130"/>
      <c r="D983" s="276"/>
      <c r="E983" s="130"/>
      <c r="F983" s="130"/>
      <c r="G983" s="130"/>
      <c r="H983" s="130"/>
      <c r="I983" s="130"/>
      <c r="J983" s="130"/>
      <c r="K983" s="130"/>
      <c r="L983" s="130"/>
      <c r="M983" s="130"/>
      <c r="N983" s="130"/>
      <c r="O983" s="130"/>
      <c r="P983" s="55"/>
      <c r="Q983" s="130"/>
      <c r="R983" s="130"/>
      <c r="S983" s="130"/>
      <c r="T983" s="130"/>
      <c r="U983" s="130"/>
      <c r="V983" s="130"/>
      <c r="W983" s="130"/>
      <c r="X983" s="130"/>
      <c r="Y983" s="130"/>
      <c r="Z983" s="130"/>
    </row>
    <row r="984" spans="1:26" ht="15.75" customHeight="1">
      <c r="A984" s="130"/>
      <c r="B984" s="130"/>
      <c r="C984" s="130"/>
      <c r="D984" s="276"/>
      <c r="E984" s="130"/>
      <c r="F984" s="130"/>
      <c r="G984" s="130"/>
      <c r="H984" s="130"/>
      <c r="I984" s="130"/>
      <c r="J984" s="130"/>
      <c r="K984" s="130"/>
      <c r="L984" s="130"/>
      <c r="M984" s="130"/>
      <c r="N984" s="130"/>
      <c r="O984" s="130"/>
      <c r="P984" s="55"/>
      <c r="Q984" s="130"/>
      <c r="R984" s="130"/>
      <c r="S984" s="130"/>
      <c r="T984" s="130"/>
      <c r="U984" s="130"/>
      <c r="V984" s="130"/>
      <c r="W984" s="130"/>
      <c r="X984" s="130"/>
      <c r="Y984" s="130"/>
      <c r="Z984" s="130"/>
    </row>
    <row r="985" spans="1:26" ht="15.75" customHeight="1">
      <c r="A985" s="130"/>
      <c r="B985" s="130"/>
      <c r="C985" s="130"/>
      <c r="D985" s="276"/>
      <c r="E985" s="130"/>
      <c r="F985" s="130"/>
      <c r="G985" s="130"/>
      <c r="H985" s="130"/>
      <c r="I985" s="130"/>
      <c r="J985" s="130"/>
      <c r="K985" s="130"/>
      <c r="L985" s="130"/>
      <c r="M985" s="130"/>
      <c r="N985" s="130"/>
      <c r="O985" s="130"/>
      <c r="P985" s="55"/>
      <c r="Q985" s="130"/>
      <c r="R985" s="130"/>
      <c r="S985" s="130"/>
      <c r="T985" s="130"/>
      <c r="U985" s="130"/>
      <c r="V985" s="130"/>
      <c r="W985" s="130"/>
      <c r="X985" s="130"/>
      <c r="Y985" s="130"/>
      <c r="Z985" s="130"/>
    </row>
    <row r="986" spans="1:26" ht="15.75" customHeight="1">
      <c r="A986" s="130"/>
      <c r="B986" s="130"/>
      <c r="C986" s="130"/>
      <c r="D986" s="276"/>
      <c r="E986" s="130"/>
      <c r="F986" s="130"/>
      <c r="G986" s="130"/>
      <c r="H986" s="130"/>
      <c r="I986" s="130"/>
      <c r="J986" s="130"/>
      <c r="K986" s="130"/>
      <c r="L986" s="130"/>
      <c r="M986" s="130"/>
      <c r="N986" s="130"/>
      <c r="O986" s="130"/>
      <c r="P986" s="55"/>
      <c r="Q986" s="130"/>
      <c r="R986" s="130"/>
      <c r="S986" s="130"/>
      <c r="T986" s="130"/>
      <c r="U986" s="130"/>
      <c r="V986" s="130"/>
      <c r="W986" s="130"/>
      <c r="X986" s="130"/>
      <c r="Y986" s="130"/>
      <c r="Z986" s="130"/>
    </row>
    <row r="987" spans="1:26" ht="15.75" customHeight="1">
      <c r="A987" s="130"/>
      <c r="B987" s="130"/>
      <c r="C987" s="130"/>
      <c r="D987" s="276"/>
      <c r="E987" s="130"/>
      <c r="F987" s="130"/>
      <c r="G987" s="130"/>
      <c r="H987" s="130"/>
      <c r="I987" s="130"/>
      <c r="J987" s="130"/>
      <c r="K987" s="130"/>
      <c r="L987" s="130"/>
      <c r="M987" s="130"/>
      <c r="N987" s="130"/>
      <c r="O987" s="130"/>
      <c r="P987" s="55"/>
      <c r="Q987" s="130"/>
      <c r="R987" s="130"/>
      <c r="S987" s="130"/>
      <c r="T987" s="130"/>
      <c r="U987" s="130"/>
      <c r="V987" s="130"/>
      <c r="W987" s="130"/>
      <c r="X987" s="130"/>
      <c r="Y987" s="130"/>
      <c r="Z987" s="130"/>
    </row>
    <row r="988" spans="1:26" ht="15.75" customHeight="1">
      <c r="A988" s="130"/>
      <c r="B988" s="130"/>
      <c r="C988" s="130"/>
      <c r="D988" s="276"/>
      <c r="E988" s="130"/>
      <c r="F988" s="130"/>
      <c r="G988" s="130"/>
      <c r="H988" s="130"/>
      <c r="I988" s="130"/>
      <c r="J988" s="130"/>
      <c r="K988" s="130"/>
      <c r="L988" s="130"/>
      <c r="M988" s="130"/>
      <c r="N988" s="130"/>
      <c r="O988" s="130"/>
      <c r="P988" s="55"/>
      <c r="Q988" s="130"/>
      <c r="R988" s="130"/>
      <c r="S988" s="130"/>
      <c r="T988" s="130"/>
      <c r="U988" s="130"/>
      <c r="V988" s="130"/>
      <c r="W988" s="130"/>
      <c r="X988" s="130"/>
      <c r="Y988" s="130"/>
      <c r="Z988" s="130"/>
    </row>
    <row r="989" spans="1:26" ht="15.75" customHeight="1">
      <c r="A989" s="130"/>
      <c r="B989" s="130"/>
      <c r="C989" s="130"/>
      <c r="D989" s="276"/>
      <c r="E989" s="130"/>
      <c r="F989" s="130"/>
      <c r="G989" s="130"/>
      <c r="H989" s="130"/>
      <c r="I989" s="130"/>
      <c r="J989" s="130"/>
      <c r="K989" s="130"/>
      <c r="L989" s="130"/>
      <c r="M989" s="130"/>
      <c r="N989" s="130"/>
      <c r="O989" s="130"/>
      <c r="P989" s="55"/>
      <c r="Q989" s="130"/>
      <c r="R989" s="130"/>
      <c r="S989" s="130"/>
      <c r="T989" s="130"/>
      <c r="U989" s="130"/>
      <c r="V989" s="130"/>
      <c r="W989" s="130"/>
      <c r="X989" s="130"/>
      <c r="Y989" s="130"/>
      <c r="Z989" s="130"/>
    </row>
    <row r="990" spans="1:26" ht="15.75" customHeight="1">
      <c r="A990" s="130"/>
      <c r="B990" s="130"/>
      <c r="C990" s="130"/>
      <c r="D990" s="276"/>
      <c r="E990" s="130"/>
      <c r="F990" s="130"/>
      <c r="G990" s="130"/>
      <c r="H990" s="130"/>
      <c r="I990" s="130"/>
      <c r="J990" s="130"/>
      <c r="K990" s="130"/>
      <c r="L990" s="130"/>
      <c r="M990" s="130"/>
      <c r="N990" s="130"/>
      <c r="O990" s="130"/>
      <c r="P990" s="55"/>
      <c r="Q990" s="130"/>
      <c r="R990" s="130"/>
      <c r="S990" s="130"/>
      <c r="T990" s="130"/>
      <c r="U990" s="130"/>
      <c r="V990" s="130"/>
      <c r="W990" s="130"/>
      <c r="X990" s="130"/>
      <c r="Y990" s="130"/>
      <c r="Z990" s="130"/>
    </row>
    <row r="991" spans="1:26" ht="15.75" customHeight="1">
      <c r="A991" s="130"/>
      <c r="B991" s="130"/>
      <c r="C991" s="130"/>
      <c r="D991" s="276"/>
      <c r="E991" s="130"/>
      <c r="F991" s="130"/>
      <c r="G991" s="130"/>
      <c r="H991" s="130"/>
      <c r="I991" s="130"/>
      <c r="J991" s="130"/>
      <c r="K991" s="130"/>
      <c r="L991" s="130"/>
      <c r="M991" s="130"/>
      <c r="N991" s="130"/>
      <c r="O991" s="130"/>
      <c r="P991" s="55"/>
      <c r="Q991" s="130"/>
      <c r="R991" s="130"/>
      <c r="S991" s="130"/>
      <c r="T991" s="130"/>
      <c r="U991" s="130"/>
      <c r="V991" s="130"/>
      <c r="W991" s="130"/>
      <c r="X991" s="130"/>
      <c r="Y991" s="130"/>
      <c r="Z991" s="130"/>
    </row>
    <row r="992" spans="1:26" ht="15.75" customHeight="1">
      <c r="A992" s="130"/>
      <c r="B992" s="130"/>
      <c r="C992" s="130"/>
      <c r="D992" s="276"/>
      <c r="E992" s="130"/>
      <c r="F992" s="130"/>
      <c r="G992" s="130"/>
      <c r="H992" s="130"/>
      <c r="I992" s="130"/>
      <c r="J992" s="130"/>
      <c r="K992" s="130"/>
      <c r="L992" s="130"/>
      <c r="M992" s="130"/>
      <c r="N992" s="130"/>
      <c r="O992" s="130"/>
      <c r="P992" s="55"/>
      <c r="Q992" s="130"/>
      <c r="R992" s="130"/>
      <c r="S992" s="130"/>
      <c r="T992" s="130"/>
      <c r="U992" s="130"/>
      <c r="V992" s="130"/>
      <c r="W992" s="130"/>
      <c r="X992" s="130"/>
      <c r="Y992" s="130"/>
      <c r="Z992" s="130"/>
    </row>
    <row r="993" spans="1:26" ht="15.75" customHeight="1">
      <c r="A993" s="130"/>
      <c r="B993" s="130"/>
      <c r="C993" s="130"/>
      <c r="D993" s="276"/>
      <c r="E993" s="130"/>
      <c r="F993" s="130"/>
      <c r="G993" s="130"/>
      <c r="H993" s="130"/>
      <c r="I993" s="130"/>
      <c r="J993" s="130"/>
      <c r="K993" s="130"/>
      <c r="L993" s="130"/>
      <c r="M993" s="130"/>
      <c r="N993" s="130"/>
      <c r="O993" s="130"/>
      <c r="P993" s="55"/>
      <c r="Q993" s="130"/>
      <c r="R993" s="130"/>
      <c r="S993" s="130"/>
      <c r="T993" s="130"/>
      <c r="U993" s="130"/>
      <c r="V993" s="130"/>
      <c r="W993" s="130"/>
      <c r="X993" s="130"/>
      <c r="Y993" s="130"/>
      <c r="Z993" s="130"/>
    </row>
    <row r="994" spans="1:26" ht="15.75" customHeight="1">
      <c r="A994" s="130"/>
      <c r="B994" s="130"/>
      <c r="C994" s="130"/>
      <c r="D994" s="276"/>
      <c r="E994" s="130"/>
      <c r="F994" s="130"/>
      <c r="G994" s="130"/>
      <c r="H994" s="130"/>
      <c r="I994" s="130"/>
      <c r="J994" s="130"/>
      <c r="K994" s="130"/>
      <c r="L994" s="130"/>
      <c r="M994" s="130"/>
      <c r="N994" s="130"/>
      <c r="O994" s="130"/>
      <c r="P994" s="55"/>
      <c r="Q994" s="130"/>
      <c r="R994" s="130"/>
      <c r="S994" s="130"/>
      <c r="T994" s="130"/>
      <c r="U994" s="130"/>
      <c r="V994" s="130"/>
      <c r="W994" s="130"/>
      <c r="X994" s="130"/>
      <c r="Y994" s="130"/>
      <c r="Z994" s="130"/>
    </row>
    <row r="995" spans="1:26" ht="15.75" customHeight="1">
      <c r="A995" s="130"/>
      <c r="B995" s="130"/>
      <c r="C995" s="130"/>
      <c r="D995" s="276"/>
      <c r="E995" s="130"/>
      <c r="F995" s="130"/>
      <c r="G995" s="130"/>
      <c r="H995" s="130"/>
      <c r="I995" s="130"/>
      <c r="J995" s="130"/>
      <c r="K995" s="130"/>
      <c r="L995" s="130"/>
      <c r="M995" s="130"/>
      <c r="N995" s="130"/>
      <c r="O995" s="130"/>
      <c r="P995" s="55"/>
      <c r="Q995" s="130"/>
      <c r="R995" s="130"/>
      <c r="S995" s="130"/>
      <c r="T995" s="130"/>
      <c r="U995" s="130"/>
      <c r="V995" s="130"/>
      <c r="W995" s="130"/>
      <c r="X995" s="130"/>
      <c r="Y995" s="130"/>
      <c r="Z995" s="130"/>
    </row>
    <row r="996" spans="1:26" ht="15.75" customHeight="1">
      <c r="A996" s="130"/>
      <c r="B996" s="130"/>
      <c r="C996" s="130"/>
      <c r="D996" s="276"/>
      <c r="E996" s="130"/>
      <c r="F996" s="130"/>
      <c r="G996" s="130"/>
      <c r="H996" s="130"/>
      <c r="I996" s="130"/>
      <c r="J996" s="130"/>
      <c r="K996" s="130"/>
      <c r="L996" s="130"/>
      <c r="M996" s="130"/>
      <c r="N996" s="130"/>
      <c r="O996" s="130"/>
      <c r="P996" s="55"/>
      <c r="Q996" s="130"/>
      <c r="R996" s="130"/>
      <c r="S996" s="130"/>
      <c r="T996" s="130"/>
      <c r="U996" s="130"/>
      <c r="V996" s="130"/>
      <c r="W996" s="130"/>
      <c r="X996" s="130"/>
      <c r="Y996" s="130"/>
      <c r="Z996" s="130"/>
    </row>
    <row r="997" spans="1:26" ht="15.75" customHeight="1">
      <c r="A997" s="130"/>
      <c r="B997" s="130"/>
      <c r="C997" s="130"/>
      <c r="D997" s="276"/>
      <c r="E997" s="130"/>
      <c r="F997" s="130"/>
      <c r="G997" s="130"/>
      <c r="H997" s="130"/>
      <c r="I997" s="130"/>
      <c r="J997" s="130"/>
      <c r="K997" s="130"/>
      <c r="L997" s="130"/>
      <c r="M997" s="130"/>
      <c r="N997" s="130"/>
      <c r="O997" s="130"/>
      <c r="P997" s="55"/>
      <c r="Q997" s="130"/>
      <c r="R997" s="130"/>
      <c r="S997" s="130"/>
      <c r="T997" s="130"/>
      <c r="U997" s="130"/>
      <c r="V997" s="130"/>
      <c r="W997" s="130"/>
      <c r="X997" s="130"/>
      <c r="Y997" s="130"/>
      <c r="Z997" s="130"/>
    </row>
    <row r="998" spans="1:26" ht="15.75" customHeight="1">
      <c r="A998" s="130"/>
      <c r="B998" s="130"/>
      <c r="C998" s="130"/>
      <c r="D998" s="276"/>
      <c r="E998" s="130"/>
      <c r="F998" s="130"/>
      <c r="G998" s="130"/>
      <c r="H998" s="130"/>
      <c r="I998" s="130"/>
      <c r="J998" s="130"/>
      <c r="K998" s="130"/>
      <c r="L998" s="130"/>
      <c r="M998" s="130"/>
      <c r="N998" s="130"/>
      <c r="O998" s="130"/>
      <c r="P998" s="55"/>
      <c r="Q998" s="130"/>
      <c r="R998" s="130"/>
      <c r="S998" s="130"/>
      <c r="T998" s="130"/>
      <c r="U998" s="130"/>
      <c r="V998" s="130"/>
      <c r="W998" s="130"/>
      <c r="X998" s="130"/>
      <c r="Y998" s="130"/>
      <c r="Z998" s="130"/>
    </row>
    <row r="999" spans="1:26" ht="15.75" customHeight="1">
      <c r="A999" s="130"/>
      <c r="B999" s="130"/>
      <c r="C999" s="130"/>
      <c r="D999" s="276"/>
      <c r="E999" s="130"/>
      <c r="F999" s="130"/>
      <c r="G999" s="130"/>
      <c r="H999" s="130"/>
      <c r="I999" s="130"/>
      <c r="J999" s="130"/>
      <c r="K999" s="130"/>
      <c r="L999" s="130"/>
      <c r="M999" s="130"/>
      <c r="N999" s="130"/>
      <c r="O999" s="130"/>
      <c r="P999" s="55"/>
      <c r="Q999" s="130"/>
      <c r="R999" s="130"/>
      <c r="S999" s="130"/>
      <c r="T999" s="130"/>
      <c r="U999" s="130"/>
      <c r="V999" s="130"/>
      <c r="W999" s="130"/>
      <c r="X999" s="130"/>
      <c r="Y999" s="130"/>
      <c r="Z999" s="130"/>
    </row>
    <row r="1000" spans="1:26" ht="15.75" customHeight="1">
      <c r="A1000" s="130"/>
      <c r="B1000" s="130"/>
      <c r="C1000" s="130"/>
      <c r="D1000" s="276"/>
      <c r="E1000" s="130"/>
      <c r="F1000" s="130"/>
      <c r="G1000" s="130"/>
      <c r="H1000" s="130"/>
      <c r="I1000" s="130"/>
      <c r="J1000" s="130"/>
      <c r="K1000" s="130"/>
      <c r="L1000" s="130"/>
      <c r="M1000" s="130"/>
      <c r="N1000" s="130"/>
      <c r="O1000" s="130"/>
      <c r="P1000" s="55"/>
      <c r="Q1000" s="130"/>
      <c r="R1000" s="130"/>
      <c r="S1000" s="130"/>
      <c r="T1000" s="130"/>
      <c r="U1000" s="130"/>
      <c r="V1000" s="130"/>
      <c r="W1000" s="130"/>
      <c r="X1000" s="130"/>
      <c r="Y1000" s="130"/>
      <c r="Z1000" s="130"/>
    </row>
    <row r="1001" spans="1:26" ht="15.75" customHeight="1">
      <c r="A1001" s="130"/>
      <c r="B1001" s="130"/>
      <c r="C1001" s="130"/>
      <c r="D1001" s="276"/>
      <c r="E1001" s="130"/>
      <c r="F1001" s="130"/>
      <c r="G1001" s="130"/>
      <c r="H1001" s="130"/>
      <c r="I1001" s="130"/>
      <c r="J1001" s="130"/>
      <c r="K1001" s="130"/>
      <c r="L1001" s="130"/>
      <c r="M1001" s="130"/>
      <c r="N1001" s="130"/>
      <c r="O1001" s="130"/>
      <c r="P1001" s="55"/>
      <c r="Q1001" s="130"/>
      <c r="R1001" s="130"/>
      <c r="S1001" s="130"/>
      <c r="T1001" s="130"/>
      <c r="U1001" s="130"/>
      <c r="V1001" s="130"/>
      <c r="W1001" s="130"/>
      <c r="X1001" s="130"/>
      <c r="Y1001" s="130"/>
      <c r="Z1001" s="130"/>
    </row>
    <row r="1002" spans="1:26" ht="15.75" customHeight="1">
      <c r="A1002" s="130"/>
      <c r="B1002" s="130"/>
      <c r="C1002" s="130"/>
      <c r="D1002" s="276"/>
      <c r="E1002" s="130"/>
      <c r="F1002" s="130"/>
      <c r="G1002" s="130"/>
      <c r="H1002" s="130"/>
      <c r="I1002" s="130"/>
      <c r="J1002" s="130"/>
      <c r="K1002" s="130"/>
      <c r="L1002" s="130"/>
      <c r="M1002" s="130"/>
      <c r="N1002" s="130"/>
      <c r="O1002" s="130"/>
      <c r="P1002" s="55"/>
      <c r="Q1002" s="130"/>
      <c r="R1002" s="130"/>
      <c r="S1002" s="130"/>
      <c r="T1002" s="130"/>
      <c r="U1002" s="130"/>
      <c r="V1002" s="130"/>
      <c r="W1002" s="130"/>
      <c r="X1002" s="130"/>
      <c r="Y1002" s="130"/>
      <c r="Z1002" s="130"/>
    </row>
    <row r="1003" spans="1:26" ht="15.75" customHeight="1">
      <c r="A1003" s="130"/>
      <c r="B1003" s="130"/>
      <c r="C1003" s="130"/>
      <c r="D1003" s="276"/>
      <c r="E1003" s="130"/>
      <c r="F1003" s="130"/>
      <c r="G1003" s="130"/>
      <c r="H1003" s="130"/>
      <c r="I1003" s="130"/>
      <c r="J1003" s="130"/>
      <c r="K1003" s="130"/>
      <c r="L1003" s="130"/>
      <c r="M1003" s="130"/>
      <c r="N1003" s="130"/>
      <c r="O1003" s="130"/>
      <c r="P1003" s="55"/>
      <c r="Q1003" s="130"/>
      <c r="R1003" s="130"/>
      <c r="S1003" s="130"/>
      <c r="T1003" s="130"/>
      <c r="U1003" s="130"/>
      <c r="V1003" s="130"/>
      <c r="W1003" s="130"/>
      <c r="X1003" s="130"/>
      <c r="Y1003" s="130"/>
      <c r="Z1003" s="130"/>
    </row>
    <row r="1004" spans="1:26" ht="15.75" customHeight="1">
      <c r="A1004" s="130"/>
      <c r="B1004" s="130"/>
      <c r="C1004" s="130"/>
      <c r="D1004" s="276"/>
      <c r="E1004" s="130"/>
      <c r="F1004" s="130"/>
      <c r="G1004" s="130"/>
      <c r="H1004" s="130"/>
      <c r="I1004" s="130"/>
      <c r="J1004" s="130"/>
      <c r="K1004" s="130"/>
      <c r="L1004" s="130"/>
      <c r="M1004" s="130"/>
      <c r="N1004" s="130"/>
      <c r="O1004" s="130"/>
      <c r="P1004" s="55"/>
      <c r="Q1004" s="130"/>
      <c r="R1004" s="130"/>
      <c r="S1004" s="130"/>
      <c r="T1004" s="130"/>
      <c r="U1004" s="130"/>
      <c r="V1004" s="130"/>
      <c r="W1004" s="130"/>
      <c r="X1004" s="130"/>
      <c r="Y1004" s="130"/>
      <c r="Z1004" s="130"/>
    </row>
    <row r="1005" spans="1:26" ht="15.75" customHeight="1">
      <c r="A1005" s="130"/>
      <c r="B1005" s="130"/>
      <c r="C1005" s="130"/>
      <c r="D1005" s="276"/>
      <c r="E1005" s="130"/>
      <c r="F1005" s="130"/>
      <c r="G1005" s="130"/>
      <c r="H1005" s="130"/>
      <c r="I1005" s="130"/>
      <c r="J1005" s="130"/>
      <c r="K1005" s="130"/>
      <c r="L1005" s="130"/>
      <c r="M1005" s="130"/>
      <c r="N1005" s="130"/>
      <c r="O1005" s="130"/>
      <c r="P1005" s="55"/>
      <c r="Q1005" s="130"/>
      <c r="R1005" s="130"/>
      <c r="S1005" s="130"/>
      <c r="T1005" s="130"/>
      <c r="U1005" s="130"/>
      <c r="V1005" s="130"/>
      <c r="W1005" s="130"/>
      <c r="X1005" s="130"/>
      <c r="Y1005" s="130"/>
      <c r="Z1005" s="130"/>
    </row>
    <row r="1006" spans="1:26" ht="15.75" customHeight="1">
      <c r="A1006" s="130"/>
      <c r="B1006" s="130"/>
      <c r="C1006" s="130"/>
      <c r="D1006" s="276"/>
      <c r="E1006" s="130"/>
      <c r="F1006" s="130"/>
      <c r="G1006" s="130"/>
      <c r="H1006" s="130"/>
      <c r="I1006" s="130"/>
      <c r="J1006" s="130"/>
      <c r="K1006" s="130"/>
      <c r="L1006" s="130"/>
      <c r="M1006" s="130"/>
      <c r="N1006" s="130"/>
      <c r="O1006" s="130"/>
      <c r="P1006" s="55"/>
      <c r="Q1006" s="130"/>
      <c r="R1006" s="130"/>
      <c r="S1006" s="130"/>
      <c r="T1006" s="130"/>
      <c r="U1006" s="130"/>
      <c r="V1006" s="130"/>
      <c r="W1006" s="130"/>
      <c r="X1006" s="130"/>
      <c r="Y1006" s="130"/>
      <c r="Z1006" s="130"/>
    </row>
    <row r="1007" spans="1:26" ht="15.75" customHeight="1">
      <c r="A1007" s="130"/>
      <c r="B1007" s="130"/>
      <c r="C1007" s="130"/>
      <c r="D1007" s="276"/>
      <c r="E1007" s="130"/>
      <c r="F1007" s="130"/>
      <c r="G1007" s="130"/>
      <c r="H1007" s="130"/>
      <c r="I1007" s="130"/>
      <c r="J1007" s="130"/>
      <c r="K1007" s="130"/>
      <c r="L1007" s="130"/>
      <c r="M1007" s="130"/>
      <c r="N1007" s="130"/>
      <c r="O1007" s="130"/>
      <c r="P1007" s="55"/>
      <c r="Q1007" s="130"/>
      <c r="R1007" s="130"/>
      <c r="S1007" s="130"/>
      <c r="T1007" s="130"/>
      <c r="U1007" s="130"/>
      <c r="V1007" s="130"/>
      <c r="W1007" s="130"/>
      <c r="X1007" s="130"/>
      <c r="Y1007" s="130"/>
      <c r="Z1007" s="130"/>
    </row>
    <row r="1008" spans="1:26" ht="15.75" customHeight="1">
      <c r="A1008" s="130"/>
      <c r="B1008" s="130"/>
      <c r="C1008" s="130"/>
      <c r="D1008" s="276"/>
      <c r="E1008" s="130"/>
      <c r="F1008" s="130"/>
      <c r="G1008" s="130"/>
      <c r="H1008" s="130"/>
      <c r="I1008" s="130"/>
      <c r="J1008" s="130"/>
      <c r="K1008" s="130"/>
      <c r="L1008" s="130"/>
      <c r="M1008" s="130"/>
      <c r="N1008" s="130"/>
      <c r="O1008" s="130"/>
      <c r="P1008" s="55"/>
      <c r="Q1008" s="130"/>
      <c r="R1008" s="130"/>
      <c r="S1008" s="130"/>
      <c r="T1008" s="130"/>
      <c r="U1008" s="130"/>
      <c r="V1008" s="130"/>
      <c r="W1008" s="130"/>
      <c r="X1008" s="130"/>
      <c r="Y1008" s="130"/>
      <c r="Z1008" s="130"/>
    </row>
    <row r="1009" spans="1:26" ht="15.75" customHeight="1">
      <c r="A1009" s="130"/>
      <c r="B1009" s="130"/>
      <c r="C1009" s="130"/>
      <c r="D1009" s="276"/>
      <c r="E1009" s="130"/>
      <c r="F1009" s="130"/>
      <c r="G1009" s="130"/>
      <c r="H1009" s="130"/>
      <c r="I1009" s="130"/>
      <c r="J1009" s="130"/>
      <c r="K1009" s="130"/>
      <c r="L1009" s="130"/>
      <c r="M1009" s="130"/>
      <c r="N1009" s="130"/>
      <c r="O1009" s="130"/>
      <c r="P1009" s="55"/>
      <c r="Q1009" s="130"/>
      <c r="R1009" s="130"/>
      <c r="S1009" s="130"/>
      <c r="T1009" s="130"/>
      <c r="U1009" s="130"/>
      <c r="V1009" s="130"/>
      <c r="W1009" s="130"/>
      <c r="X1009" s="130"/>
      <c r="Y1009" s="130"/>
      <c r="Z1009" s="130"/>
    </row>
    <row r="1010" spans="1:26" ht="15.75" customHeight="1">
      <c r="A1010" s="130"/>
      <c r="B1010" s="130"/>
      <c r="C1010" s="130"/>
      <c r="D1010" s="276"/>
      <c r="E1010" s="130"/>
      <c r="F1010" s="130"/>
      <c r="G1010" s="130"/>
      <c r="H1010" s="130"/>
      <c r="I1010" s="130"/>
      <c r="J1010" s="130"/>
      <c r="K1010" s="130"/>
      <c r="L1010" s="130"/>
      <c r="M1010" s="130"/>
      <c r="N1010" s="130"/>
      <c r="O1010" s="130"/>
      <c r="P1010" s="55"/>
      <c r="Q1010" s="130"/>
      <c r="R1010" s="130"/>
      <c r="S1010" s="130"/>
      <c r="T1010" s="130"/>
      <c r="U1010" s="130"/>
      <c r="V1010" s="130"/>
      <c r="W1010" s="130"/>
      <c r="X1010" s="130"/>
      <c r="Y1010" s="130"/>
      <c r="Z1010" s="130"/>
    </row>
    <row r="1011" spans="1:26" ht="15.75" customHeight="1">
      <c r="A1011" s="130"/>
      <c r="B1011" s="130"/>
      <c r="C1011" s="130"/>
      <c r="D1011" s="276"/>
      <c r="E1011" s="130"/>
      <c r="F1011" s="130"/>
      <c r="G1011" s="130"/>
      <c r="H1011" s="130"/>
      <c r="I1011" s="130"/>
      <c r="J1011" s="130"/>
      <c r="K1011" s="130"/>
      <c r="L1011" s="130"/>
      <c r="M1011" s="130"/>
      <c r="N1011" s="130"/>
      <c r="O1011" s="130"/>
      <c r="P1011" s="55"/>
      <c r="Q1011" s="130"/>
      <c r="R1011" s="130"/>
      <c r="S1011" s="130"/>
      <c r="T1011" s="130"/>
      <c r="U1011" s="130"/>
      <c r="V1011" s="130"/>
      <c r="W1011" s="130"/>
      <c r="X1011" s="130"/>
      <c r="Y1011" s="130"/>
      <c r="Z1011" s="130"/>
    </row>
    <row r="1012" spans="1:26" ht="15.75" customHeight="1">
      <c r="A1012" s="130"/>
      <c r="B1012" s="130"/>
      <c r="C1012" s="130"/>
      <c r="D1012" s="276"/>
      <c r="E1012" s="130"/>
      <c r="F1012" s="130"/>
      <c r="G1012" s="130"/>
      <c r="H1012" s="130"/>
      <c r="I1012" s="130"/>
      <c r="J1012" s="130"/>
      <c r="K1012" s="130"/>
      <c r="L1012" s="130"/>
      <c r="M1012" s="130"/>
      <c r="N1012" s="130"/>
      <c r="O1012" s="130"/>
      <c r="P1012" s="55"/>
      <c r="Q1012" s="130"/>
      <c r="R1012" s="130"/>
      <c r="S1012" s="130"/>
      <c r="T1012" s="130"/>
      <c r="U1012" s="130"/>
      <c r="V1012" s="130"/>
      <c r="W1012" s="130"/>
      <c r="X1012" s="130"/>
      <c r="Y1012" s="130"/>
      <c r="Z1012" s="130"/>
    </row>
    <row r="1013" spans="1:26" ht="15.75" customHeight="1">
      <c r="A1013" s="130"/>
      <c r="B1013" s="130"/>
      <c r="C1013" s="130"/>
      <c r="D1013" s="276"/>
      <c r="E1013" s="130"/>
      <c r="F1013" s="130"/>
      <c r="G1013" s="130"/>
      <c r="H1013" s="130"/>
      <c r="I1013" s="130"/>
      <c r="J1013" s="130"/>
      <c r="K1013" s="130"/>
      <c r="L1013" s="130"/>
      <c r="M1013" s="130"/>
      <c r="N1013" s="130"/>
      <c r="O1013" s="130"/>
      <c r="P1013" s="55"/>
      <c r="Q1013" s="130"/>
      <c r="R1013" s="130"/>
      <c r="S1013" s="130"/>
      <c r="T1013" s="130"/>
      <c r="U1013" s="130"/>
      <c r="V1013" s="130"/>
      <c r="W1013" s="130"/>
      <c r="X1013" s="130"/>
      <c r="Y1013" s="130"/>
      <c r="Z1013" s="130"/>
    </row>
    <row r="1014" spans="1:26" ht="15.75" customHeight="1">
      <c r="A1014" s="130"/>
      <c r="B1014" s="130"/>
      <c r="C1014" s="130"/>
      <c r="D1014" s="276"/>
      <c r="E1014" s="130"/>
      <c r="F1014" s="130"/>
      <c r="G1014" s="130"/>
      <c r="H1014" s="130"/>
      <c r="I1014" s="130"/>
      <c r="J1014" s="130"/>
      <c r="K1014" s="130"/>
      <c r="L1014" s="130"/>
      <c r="M1014" s="130"/>
      <c r="N1014" s="130"/>
      <c r="O1014" s="130"/>
      <c r="P1014" s="55"/>
      <c r="Q1014" s="130"/>
      <c r="R1014" s="130"/>
      <c r="S1014" s="130"/>
      <c r="T1014" s="130"/>
      <c r="U1014" s="130"/>
      <c r="V1014" s="130"/>
      <c r="W1014" s="130"/>
      <c r="X1014" s="130"/>
      <c r="Y1014" s="130"/>
      <c r="Z1014" s="130"/>
    </row>
    <row r="1015" spans="1:26" ht="15.75" customHeight="1">
      <c r="A1015" s="130"/>
      <c r="B1015" s="130"/>
      <c r="C1015" s="130"/>
      <c r="D1015" s="276"/>
      <c r="E1015" s="130"/>
      <c r="F1015" s="130"/>
      <c r="G1015" s="130"/>
      <c r="H1015" s="130"/>
      <c r="I1015" s="130"/>
      <c r="J1015" s="130"/>
      <c r="K1015" s="130"/>
      <c r="L1015" s="130"/>
      <c r="M1015" s="130"/>
      <c r="N1015" s="130"/>
      <c r="O1015" s="130"/>
      <c r="P1015" s="55"/>
      <c r="Q1015" s="130"/>
      <c r="R1015" s="130"/>
      <c r="S1015" s="130"/>
      <c r="T1015" s="130"/>
      <c r="U1015" s="130"/>
      <c r="V1015" s="130"/>
      <c r="W1015" s="130"/>
      <c r="X1015" s="130"/>
      <c r="Y1015" s="130"/>
      <c r="Z1015" s="130"/>
    </row>
    <row r="1016" spans="1:26" ht="15.75" customHeight="1">
      <c r="A1016" s="130"/>
      <c r="B1016" s="130"/>
      <c r="C1016" s="130"/>
      <c r="D1016" s="276"/>
      <c r="E1016" s="130"/>
      <c r="F1016" s="130"/>
      <c r="G1016" s="130"/>
      <c r="H1016" s="130"/>
      <c r="I1016" s="130"/>
      <c r="J1016" s="130"/>
      <c r="K1016" s="130"/>
      <c r="L1016" s="130"/>
      <c r="M1016" s="130"/>
      <c r="N1016" s="130"/>
      <c r="O1016" s="130"/>
      <c r="P1016" s="55"/>
      <c r="Q1016" s="130"/>
      <c r="R1016" s="130"/>
      <c r="S1016" s="130"/>
      <c r="T1016" s="130"/>
      <c r="U1016" s="130"/>
      <c r="V1016" s="130"/>
      <c r="W1016" s="130"/>
      <c r="X1016" s="130"/>
      <c r="Y1016" s="130"/>
      <c r="Z1016" s="130"/>
    </row>
    <row r="1017" spans="1:26" ht="15.75" customHeight="1">
      <c r="A1017" s="130"/>
      <c r="B1017" s="130"/>
      <c r="C1017" s="130"/>
      <c r="D1017" s="276"/>
      <c r="E1017" s="130"/>
      <c r="F1017" s="130"/>
      <c r="G1017" s="130"/>
      <c r="H1017" s="130"/>
      <c r="I1017" s="130"/>
      <c r="J1017" s="130"/>
      <c r="K1017" s="130"/>
      <c r="L1017" s="130"/>
      <c r="M1017" s="130"/>
      <c r="N1017" s="130"/>
      <c r="O1017" s="130"/>
      <c r="P1017" s="55"/>
      <c r="Q1017" s="130"/>
      <c r="R1017" s="130"/>
      <c r="S1017" s="130"/>
      <c r="T1017" s="130"/>
      <c r="U1017" s="130"/>
      <c r="V1017" s="130"/>
      <c r="W1017" s="130"/>
      <c r="X1017" s="130"/>
      <c r="Y1017" s="130"/>
      <c r="Z1017" s="130"/>
    </row>
    <row r="1018" spans="1:26" ht="15.75" customHeight="1">
      <c r="A1018" s="130"/>
      <c r="B1018" s="130"/>
      <c r="C1018" s="130"/>
      <c r="D1018" s="276"/>
      <c r="E1018" s="130"/>
      <c r="F1018" s="130"/>
      <c r="G1018" s="130"/>
      <c r="H1018" s="130"/>
      <c r="I1018" s="130"/>
      <c r="J1018" s="130"/>
      <c r="K1018" s="130"/>
      <c r="L1018" s="130"/>
      <c r="M1018" s="130"/>
      <c r="N1018" s="130"/>
      <c r="O1018" s="130"/>
      <c r="P1018" s="55"/>
      <c r="Q1018" s="130"/>
      <c r="R1018" s="130"/>
      <c r="S1018" s="130"/>
      <c r="T1018" s="130"/>
      <c r="U1018" s="130"/>
      <c r="V1018" s="130"/>
      <c r="W1018" s="130"/>
      <c r="X1018" s="130"/>
      <c r="Y1018" s="130"/>
      <c r="Z1018" s="130"/>
    </row>
    <row r="1019" spans="1:26" ht="15.75" customHeight="1">
      <c r="A1019" s="130"/>
      <c r="B1019" s="130"/>
      <c r="C1019" s="130"/>
      <c r="D1019" s="276"/>
      <c r="E1019" s="130"/>
      <c r="F1019" s="130"/>
      <c r="G1019" s="130"/>
      <c r="H1019" s="130"/>
      <c r="I1019" s="130"/>
      <c r="J1019" s="130"/>
      <c r="K1019" s="130"/>
      <c r="L1019" s="130"/>
      <c r="M1019" s="130"/>
      <c r="N1019" s="130"/>
      <c r="O1019" s="130"/>
      <c r="P1019" s="55"/>
      <c r="Q1019" s="130"/>
      <c r="R1019" s="130"/>
      <c r="S1019" s="130"/>
      <c r="T1019" s="130"/>
      <c r="U1019" s="130"/>
      <c r="V1019" s="130"/>
      <c r="W1019" s="130"/>
      <c r="X1019" s="130"/>
      <c r="Y1019" s="130"/>
      <c r="Z1019" s="130"/>
    </row>
    <row r="1020" spans="1:26" ht="15.75" customHeight="1">
      <c r="A1020" s="130"/>
      <c r="B1020" s="130"/>
      <c r="C1020" s="130"/>
      <c r="D1020" s="276"/>
      <c r="E1020" s="130"/>
      <c r="F1020" s="130"/>
      <c r="G1020" s="130"/>
      <c r="H1020" s="130"/>
      <c r="I1020" s="130"/>
      <c r="J1020" s="130"/>
      <c r="K1020" s="130"/>
      <c r="L1020" s="130"/>
      <c r="M1020" s="130"/>
      <c r="N1020" s="130"/>
      <c r="O1020" s="130"/>
      <c r="P1020" s="55"/>
      <c r="Q1020" s="130"/>
      <c r="R1020" s="130"/>
      <c r="S1020" s="130"/>
      <c r="T1020" s="130"/>
      <c r="U1020" s="130"/>
      <c r="V1020" s="130"/>
      <c r="W1020" s="130"/>
      <c r="X1020" s="130"/>
      <c r="Y1020" s="130"/>
      <c r="Z1020" s="130"/>
    </row>
    <row r="1021" spans="1:26" ht="15.75" customHeight="1">
      <c r="A1021" s="130"/>
      <c r="B1021" s="130"/>
      <c r="C1021" s="130"/>
      <c r="D1021" s="276"/>
      <c r="E1021" s="130"/>
      <c r="F1021" s="130"/>
      <c r="G1021" s="130"/>
      <c r="H1021" s="130"/>
      <c r="I1021" s="130"/>
      <c r="J1021" s="130"/>
      <c r="K1021" s="130"/>
      <c r="L1021" s="130"/>
      <c r="M1021" s="130"/>
      <c r="N1021" s="130"/>
      <c r="O1021" s="130"/>
      <c r="P1021" s="55"/>
      <c r="Q1021" s="130"/>
      <c r="R1021" s="130"/>
      <c r="S1021" s="130"/>
      <c r="T1021" s="130"/>
      <c r="U1021" s="130"/>
      <c r="V1021" s="130"/>
      <c r="W1021" s="130"/>
      <c r="X1021" s="130"/>
      <c r="Y1021" s="130"/>
      <c r="Z1021" s="130"/>
    </row>
    <row r="1022" spans="1:26" ht="15.75" customHeight="1">
      <c r="A1022" s="130"/>
      <c r="B1022" s="130"/>
      <c r="C1022" s="130"/>
      <c r="D1022" s="276"/>
      <c r="E1022" s="130"/>
      <c r="F1022" s="130"/>
      <c r="G1022" s="130"/>
      <c r="H1022" s="130"/>
      <c r="I1022" s="130"/>
      <c r="J1022" s="130"/>
      <c r="K1022" s="130"/>
      <c r="L1022" s="130"/>
      <c r="M1022" s="130"/>
      <c r="N1022" s="130"/>
      <c r="O1022" s="130"/>
      <c r="P1022" s="55"/>
      <c r="Q1022" s="130"/>
      <c r="R1022" s="130"/>
      <c r="S1022" s="130"/>
      <c r="T1022" s="130"/>
      <c r="U1022" s="130"/>
      <c r="V1022" s="130"/>
      <c r="W1022" s="130"/>
      <c r="X1022" s="130"/>
      <c r="Y1022" s="130"/>
      <c r="Z1022" s="130"/>
    </row>
    <row r="1023" spans="1:26" ht="15.75" customHeight="1">
      <c r="A1023" s="130"/>
      <c r="B1023" s="130"/>
      <c r="C1023" s="130"/>
      <c r="D1023" s="276"/>
      <c r="E1023" s="130"/>
      <c r="F1023" s="130"/>
      <c r="G1023" s="130"/>
      <c r="H1023" s="130"/>
      <c r="I1023" s="130"/>
      <c r="J1023" s="130"/>
      <c r="K1023" s="130"/>
      <c r="L1023" s="130"/>
      <c r="M1023" s="130"/>
      <c r="N1023" s="130"/>
      <c r="O1023" s="130"/>
      <c r="P1023" s="55"/>
      <c r="Q1023" s="130"/>
      <c r="R1023" s="130"/>
      <c r="S1023" s="130"/>
      <c r="T1023" s="130"/>
      <c r="U1023" s="130"/>
      <c r="V1023" s="130"/>
      <c r="W1023" s="130"/>
      <c r="X1023" s="130"/>
      <c r="Y1023" s="130"/>
      <c r="Z1023" s="130"/>
    </row>
    <row r="1024" spans="1:26" ht="15.75" customHeight="1">
      <c r="A1024" s="130"/>
      <c r="B1024" s="130"/>
      <c r="C1024" s="130"/>
      <c r="D1024" s="276"/>
      <c r="E1024" s="130"/>
      <c r="F1024" s="130"/>
      <c r="G1024" s="130"/>
      <c r="H1024" s="130"/>
      <c r="I1024" s="130"/>
      <c r="J1024" s="130"/>
      <c r="K1024" s="130"/>
      <c r="L1024" s="130"/>
      <c r="M1024" s="130"/>
      <c r="N1024" s="130"/>
      <c r="O1024" s="130"/>
      <c r="P1024" s="55"/>
      <c r="Q1024" s="130"/>
      <c r="R1024" s="130"/>
      <c r="S1024" s="130"/>
      <c r="T1024" s="130"/>
      <c r="U1024" s="130"/>
      <c r="V1024" s="130"/>
      <c r="W1024" s="130"/>
      <c r="X1024" s="130"/>
      <c r="Y1024" s="130"/>
      <c r="Z1024" s="130"/>
    </row>
    <row r="1025" spans="1:26" ht="15.75" customHeight="1">
      <c r="A1025" s="130"/>
      <c r="B1025" s="130"/>
      <c r="C1025" s="130"/>
      <c r="D1025" s="276"/>
      <c r="E1025" s="130"/>
      <c r="F1025" s="130"/>
      <c r="G1025" s="130"/>
      <c r="H1025" s="130"/>
      <c r="I1025" s="130"/>
      <c r="J1025" s="130"/>
      <c r="K1025" s="130"/>
      <c r="L1025" s="130"/>
      <c r="M1025" s="130"/>
      <c r="N1025" s="130"/>
      <c r="O1025" s="130"/>
      <c r="P1025" s="55"/>
      <c r="Q1025" s="130"/>
      <c r="R1025" s="130"/>
      <c r="S1025" s="130"/>
      <c r="T1025" s="130"/>
      <c r="U1025" s="130"/>
      <c r="V1025" s="130"/>
      <c r="W1025" s="130"/>
      <c r="X1025" s="130"/>
      <c r="Y1025" s="130"/>
      <c r="Z1025" s="130"/>
    </row>
    <row r="1026" spans="1:26" ht="15.75" customHeight="1">
      <c r="A1026" s="130"/>
      <c r="B1026" s="130"/>
      <c r="C1026" s="130"/>
      <c r="D1026" s="276"/>
      <c r="E1026" s="130"/>
      <c r="F1026" s="130"/>
      <c r="G1026" s="130"/>
      <c r="H1026" s="130"/>
      <c r="I1026" s="130"/>
      <c r="J1026" s="130"/>
      <c r="K1026" s="130"/>
      <c r="L1026" s="130"/>
      <c r="M1026" s="130"/>
      <c r="N1026" s="130"/>
      <c r="O1026" s="130"/>
      <c r="P1026" s="55"/>
      <c r="Q1026" s="130"/>
      <c r="R1026" s="130"/>
      <c r="S1026" s="130"/>
      <c r="T1026" s="130"/>
      <c r="U1026" s="130"/>
      <c r="V1026" s="130"/>
      <c r="W1026" s="130"/>
      <c r="X1026" s="130"/>
      <c r="Y1026" s="130"/>
      <c r="Z1026" s="130"/>
    </row>
    <row r="1027" spans="1:26" ht="15.75" customHeight="1">
      <c r="A1027" s="130"/>
      <c r="B1027" s="130"/>
      <c r="C1027" s="130"/>
      <c r="D1027" s="276"/>
      <c r="E1027" s="130"/>
      <c r="F1027" s="130"/>
      <c r="G1027" s="130"/>
      <c r="H1027" s="130"/>
      <c r="I1027" s="130"/>
      <c r="J1027" s="130"/>
      <c r="K1027" s="130"/>
      <c r="L1027" s="130"/>
      <c r="M1027" s="130"/>
      <c r="N1027" s="130"/>
      <c r="O1027" s="130"/>
      <c r="P1027" s="55"/>
      <c r="Q1027" s="130"/>
      <c r="R1027" s="130"/>
      <c r="S1027" s="130"/>
      <c r="T1027" s="130"/>
      <c r="U1027" s="130"/>
      <c r="V1027" s="130"/>
      <c r="W1027" s="130"/>
      <c r="X1027" s="130"/>
      <c r="Y1027" s="130"/>
      <c r="Z1027" s="130"/>
    </row>
    <row r="1028" spans="1:26" ht="15.75" customHeight="1">
      <c r="A1028" s="130"/>
      <c r="B1028" s="130"/>
      <c r="C1028" s="130"/>
      <c r="D1028" s="276"/>
      <c r="E1028" s="130"/>
      <c r="F1028" s="130"/>
      <c r="G1028" s="130"/>
      <c r="H1028" s="130"/>
      <c r="I1028" s="130"/>
      <c r="J1028" s="130"/>
      <c r="K1028" s="130"/>
      <c r="L1028" s="130"/>
      <c r="M1028" s="130"/>
      <c r="N1028" s="130"/>
      <c r="O1028" s="130"/>
      <c r="P1028" s="55"/>
      <c r="Q1028" s="130"/>
      <c r="R1028" s="130"/>
      <c r="S1028" s="130"/>
      <c r="T1028" s="130"/>
      <c r="U1028" s="130"/>
      <c r="V1028" s="130"/>
      <c r="W1028" s="130"/>
      <c r="X1028" s="130"/>
      <c r="Y1028" s="130"/>
      <c r="Z1028" s="130"/>
    </row>
    <row r="1029" spans="1:26" ht="15.75" customHeight="1">
      <c r="A1029" s="130"/>
      <c r="B1029" s="130"/>
      <c r="C1029" s="130"/>
      <c r="D1029" s="276"/>
      <c r="E1029" s="130"/>
      <c r="F1029" s="130"/>
      <c r="G1029" s="130"/>
      <c r="H1029" s="130"/>
      <c r="I1029" s="130"/>
      <c r="J1029" s="130"/>
      <c r="K1029" s="130"/>
      <c r="L1029" s="130"/>
      <c r="M1029" s="130"/>
      <c r="N1029" s="130"/>
      <c r="O1029" s="130"/>
      <c r="P1029" s="55"/>
      <c r="Q1029" s="130"/>
      <c r="R1029" s="130"/>
      <c r="S1029" s="130"/>
      <c r="T1029" s="130"/>
      <c r="U1029" s="130"/>
      <c r="V1029" s="130"/>
      <c r="W1029" s="130"/>
      <c r="X1029" s="130"/>
      <c r="Y1029" s="130"/>
      <c r="Z1029" s="130"/>
    </row>
    <row r="1030" spans="1:26" ht="15.75" customHeight="1">
      <c r="A1030" s="130"/>
      <c r="B1030" s="130"/>
      <c r="C1030" s="130"/>
      <c r="D1030" s="276"/>
      <c r="E1030" s="130"/>
      <c r="F1030" s="130"/>
      <c r="G1030" s="130"/>
      <c r="H1030" s="130"/>
      <c r="I1030" s="130"/>
      <c r="J1030" s="130"/>
      <c r="K1030" s="130"/>
      <c r="L1030" s="130"/>
      <c r="M1030" s="130"/>
      <c r="N1030" s="130"/>
      <c r="O1030" s="130"/>
      <c r="P1030" s="55"/>
      <c r="Q1030" s="130"/>
      <c r="R1030" s="130"/>
      <c r="S1030" s="130"/>
      <c r="T1030" s="130"/>
      <c r="U1030" s="130"/>
      <c r="V1030" s="130"/>
      <c r="W1030" s="130"/>
      <c r="X1030" s="130"/>
      <c r="Y1030" s="130"/>
      <c r="Z1030" s="130"/>
    </row>
    <row r="1031" spans="1:26" ht="15.75" customHeight="1">
      <c r="A1031" s="130"/>
      <c r="B1031" s="130"/>
      <c r="C1031" s="130"/>
      <c r="D1031" s="276"/>
      <c r="E1031" s="130"/>
      <c r="F1031" s="130"/>
      <c r="G1031" s="130"/>
      <c r="H1031" s="130"/>
      <c r="I1031" s="130"/>
      <c r="J1031" s="130"/>
      <c r="K1031" s="130"/>
      <c r="L1031" s="130"/>
      <c r="M1031" s="130"/>
      <c r="N1031" s="130"/>
      <c r="O1031" s="130"/>
      <c r="P1031" s="55"/>
      <c r="Q1031" s="130"/>
      <c r="R1031" s="130"/>
      <c r="S1031" s="130"/>
      <c r="T1031" s="130"/>
      <c r="U1031" s="130"/>
      <c r="V1031" s="130"/>
      <c r="W1031" s="130"/>
      <c r="X1031" s="130"/>
      <c r="Y1031" s="130"/>
      <c r="Z1031" s="130"/>
    </row>
    <row r="1032" spans="1:26" ht="15.75" customHeight="1">
      <c r="A1032" s="130"/>
      <c r="B1032" s="130"/>
      <c r="C1032" s="130"/>
      <c r="D1032" s="276"/>
      <c r="E1032" s="130"/>
      <c r="F1032" s="130"/>
      <c r="G1032" s="130"/>
      <c r="H1032" s="130"/>
      <c r="I1032" s="130"/>
      <c r="J1032" s="130"/>
      <c r="K1032" s="130"/>
      <c r="L1032" s="130"/>
      <c r="M1032" s="130"/>
      <c r="N1032" s="130"/>
      <c r="O1032" s="130"/>
      <c r="P1032" s="55"/>
      <c r="Q1032" s="130"/>
      <c r="R1032" s="130"/>
      <c r="S1032" s="130"/>
      <c r="T1032" s="130"/>
      <c r="U1032" s="130"/>
      <c r="V1032" s="130"/>
      <c r="W1032" s="130"/>
      <c r="X1032" s="130"/>
      <c r="Y1032" s="130"/>
      <c r="Z1032" s="130"/>
    </row>
    <row r="1033" spans="1:26" ht="15.75" customHeight="1">
      <c r="A1033" s="130"/>
      <c r="B1033" s="130"/>
      <c r="C1033" s="130"/>
      <c r="D1033" s="276"/>
      <c r="E1033" s="130"/>
      <c r="F1033" s="130"/>
      <c r="G1033" s="130"/>
      <c r="H1033" s="130"/>
      <c r="I1033" s="130"/>
      <c r="J1033" s="130"/>
      <c r="K1033" s="130"/>
      <c r="L1033" s="130"/>
      <c r="M1033" s="130"/>
      <c r="N1033" s="130"/>
      <c r="O1033" s="130"/>
      <c r="P1033" s="55"/>
      <c r="Q1033" s="130"/>
      <c r="R1033" s="130"/>
      <c r="S1033" s="130"/>
      <c r="T1033" s="130"/>
      <c r="U1033" s="130"/>
      <c r="V1033" s="130"/>
      <c r="W1033" s="130"/>
      <c r="X1033" s="130"/>
      <c r="Y1033" s="130"/>
      <c r="Z1033" s="130"/>
    </row>
    <row r="1034" spans="1:26" ht="15.75" customHeight="1">
      <c r="A1034" s="130"/>
      <c r="B1034" s="130"/>
      <c r="C1034" s="130"/>
      <c r="D1034" s="276"/>
      <c r="E1034" s="130"/>
      <c r="F1034" s="130"/>
      <c r="G1034" s="130"/>
      <c r="H1034" s="130"/>
      <c r="I1034" s="130"/>
      <c r="J1034" s="130"/>
      <c r="K1034" s="130"/>
      <c r="L1034" s="130"/>
      <c r="M1034" s="130"/>
      <c r="N1034" s="130"/>
      <c r="O1034" s="130"/>
      <c r="P1034" s="55"/>
      <c r="Q1034" s="130"/>
      <c r="R1034" s="130"/>
      <c r="S1034" s="130"/>
      <c r="T1034" s="130"/>
      <c r="U1034" s="130"/>
      <c r="V1034" s="130"/>
      <c r="W1034" s="130"/>
      <c r="X1034" s="130"/>
      <c r="Y1034" s="130"/>
      <c r="Z1034" s="130"/>
    </row>
    <row r="1035" spans="1:26" ht="15.75" customHeight="1">
      <c r="A1035" s="130"/>
      <c r="B1035" s="130"/>
      <c r="C1035" s="130"/>
      <c r="D1035" s="276"/>
      <c r="E1035" s="130"/>
      <c r="F1035" s="130"/>
      <c r="G1035" s="130"/>
      <c r="H1035" s="130"/>
      <c r="I1035" s="130"/>
      <c r="J1035" s="130"/>
      <c r="K1035" s="130"/>
      <c r="L1035" s="130"/>
      <c r="M1035" s="130"/>
      <c r="N1035" s="130"/>
      <c r="O1035" s="130"/>
      <c r="P1035" s="55"/>
      <c r="Q1035" s="130"/>
      <c r="R1035" s="130"/>
      <c r="S1035" s="130"/>
      <c r="T1035" s="130"/>
      <c r="U1035" s="130"/>
      <c r="V1035" s="130"/>
      <c r="W1035" s="130"/>
      <c r="X1035" s="130"/>
      <c r="Y1035" s="130"/>
      <c r="Z1035" s="130"/>
    </row>
    <row r="1036" spans="1:26" ht="15.75" customHeight="1">
      <c r="A1036" s="130"/>
      <c r="B1036" s="130"/>
      <c r="C1036" s="130"/>
      <c r="D1036" s="276"/>
      <c r="E1036" s="130"/>
      <c r="F1036" s="130"/>
      <c r="G1036" s="130"/>
      <c r="H1036" s="130"/>
      <c r="I1036" s="130"/>
      <c r="J1036" s="130"/>
      <c r="K1036" s="130"/>
      <c r="L1036" s="130"/>
      <c r="M1036" s="130"/>
      <c r="N1036" s="130"/>
      <c r="O1036" s="130"/>
      <c r="P1036" s="55"/>
      <c r="Q1036" s="130"/>
      <c r="R1036" s="130"/>
      <c r="S1036" s="130"/>
      <c r="T1036" s="130"/>
      <c r="U1036" s="130"/>
      <c r="V1036" s="130"/>
      <c r="W1036" s="130"/>
      <c r="X1036" s="130"/>
      <c r="Y1036" s="130"/>
      <c r="Z1036" s="130"/>
    </row>
    <row r="1037" spans="1:26" ht="15.75" customHeight="1">
      <c r="A1037" s="130"/>
      <c r="B1037" s="130"/>
      <c r="C1037" s="130"/>
      <c r="D1037" s="276"/>
      <c r="E1037" s="130"/>
      <c r="F1037" s="130"/>
      <c r="G1037" s="130"/>
      <c r="H1037" s="130"/>
      <c r="I1037" s="130"/>
      <c r="J1037" s="130"/>
      <c r="K1037" s="130"/>
      <c r="L1037" s="130"/>
      <c r="M1037" s="130"/>
      <c r="N1037" s="130"/>
      <c r="O1037" s="130"/>
      <c r="P1037" s="55"/>
      <c r="Q1037" s="130"/>
      <c r="R1037" s="130"/>
      <c r="S1037" s="130"/>
      <c r="T1037" s="130"/>
      <c r="U1037" s="130"/>
      <c r="V1037" s="130"/>
      <c r="W1037" s="130"/>
      <c r="X1037" s="130"/>
      <c r="Y1037" s="130"/>
      <c r="Z1037" s="130"/>
    </row>
    <row r="1038" spans="1:26" ht="15.75" customHeight="1">
      <c r="A1038" s="130"/>
      <c r="B1038" s="130"/>
      <c r="C1038" s="130"/>
      <c r="D1038" s="276"/>
      <c r="E1038" s="130"/>
      <c r="F1038" s="130"/>
      <c r="G1038" s="130"/>
      <c r="H1038" s="130"/>
      <c r="I1038" s="130"/>
      <c r="J1038" s="130"/>
      <c r="K1038" s="130"/>
      <c r="L1038" s="130"/>
      <c r="M1038" s="130"/>
      <c r="N1038" s="130"/>
      <c r="O1038" s="130"/>
      <c r="P1038" s="55"/>
      <c r="Q1038" s="130"/>
      <c r="R1038" s="130"/>
      <c r="S1038" s="130"/>
      <c r="T1038" s="130"/>
      <c r="U1038" s="130"/>
      <c r="V1038" s="130"/>
      <c r="W1038" s="130"/>
      <c r="X1038" s="130"/>
      <c r="Y1038" s="130"/>
      <c r="Z1038" s="130"/>
    </row>
    <row r="1039" spans="1:26" ht="15.75" customHeight="1">
      <c r="A1039" s="130"/>
      <c r="B1039" s="130"/>
      <c r="C1039" s="130"/>
      <c r="D1039" s="276"/>
      <c r="E1039" s="130"/>
      <c r="F1039" s="130"/>
      <c r="G1039" s="130"/>
      <c r="H1039" s="130"/>
      <c r="I1039" s="130"/>
      <c r="J1039" s="130"/>
      <c r="K1039" s="130"/>
      <c r="L1039" s="130"/>
      <c r="M1039" s="130"/>
      <c r="N1039" s="130"/>
      <c r="O1039" s="130"/>
      <c r="P1039" s="55"/>
      <c r="Q1039" s="130"/>
      <c r="R1039" s="130"/>
      <c r="S1039" s="130"/>
      <c r="T1039" s="130"/>
      <c r="U1039" s="130"/>
      <c r="V1039" s="130"/>
      <c r="W1039" s="130"/>
      <c r="X1039" s="130"/>
      <c r="Y1039" s="130"/>
      <c r="Z1039" s="130"/>
    </row>
    <row r="1040" spans="1:26" ht="15.75" customHeight="1">
      <c r="A1040" s="130"/>
      <c r="B1040" s="130"/>
      <c r="C1040" s="130"/>
      <c r="D1040" s="276"/>
      <c r="E1040" s="130"/>
      <c r="F1040" s="130"/>
      <c r="G1040" s="130"/>
      <c r="H1040" s="130"/>
      <c r="I1040" s="130"/>
      <c r="J1040" s="130"/>
      <c r="K1040" s="130"/>
      <c r="L1040" s="130"/>
      <c r="M1040" s="130"/>
      <c r="N1040" s="130"/>
      <c r="O1040" s="130"/>
      <c r="P1040" s="55"/>
      <c r="Q1040" s="130"/>
      <c r="R1040" s="130"/>
      <c r="S1040" s="130"/>
      <c r="T1040" s="130"/>
      <c r="U1040" s="130"/>
      <c r="V1040" s="130"/>
      <c r="W1040" s="130"/>
      <c r="X1040" s="130"/>
      <c r="Y1040" s="130"/>
      <c r="Z1040" s="130"/>
    </row>
    <row r="1041" spans="1:26" ht="15.75" customHeight="1">
      <c r="A1041" s="130"/>
      <c r="B1041" s="130"/>
      <c r="C1041" s="130"/>
      <c r="D1041" s="276"/>
      <c r="E1041" s="130"/>
      <c r="F1041" s="130"/>
      <c r="G1041" s="130"/>
      <c r="H1041" s="130"/>
      <c r="I1041" s="130"/>
      <c r="J1041" s="130"/>
      <c r="K1041" s="130"/>
      <c r="L1041" s="130"/>
      <c r="M1041" s="130"/>
      <c r="N1041" s="130"/>
      <c r="O1041" s="130"/>
      <c r="P1041" s="55"/>
      <c r="Q1041" s="130"/>
      <c r="R1041" s="130"/>
      <c r="S1041" s="130"/>
      <c r="T1041" s="130"/>
      <c r="U1041" s="130"/>
      <c r="V1041" s="130"/>
      <c r="W1041" s="130"/>
      <c r="X1041" s="130"/>
      <c r="Y1041" s="130"/>
      <c r="Z1041" s="130"/>
    </row>
    <row r="1042" spans="1:26" ht="15.75" customHeight="1">
      <c r="A1042" s="130"/>
      <c r="B1042" s="130"/>
      <c r="C1042" s="130"/>
      <c r="D1042" s="276"/>
      <c r="E1042" s="130"/>
      <c r="F1042" s="130"/>
      <c r="G1042" s="130"/>
      <c r="H1042" s="130"/>
      <c r="I1042" s="130"/>
      <c r="J1042" s="130"/>
      <c r="K1042" s="130"/>
      <c r="L1042" s="130"/>
      <c r="M1042" s="130"/>
      <c r="N1042" s="130"/>
      <c r="O1042" s="130"/>
      <c r="P1042" s="55"/>
      <c r="Q1042" s="130"/>
      <c r="R1042" s="130"/>
      <c r="S1042" s="130"/>
      <c r="T1042" s="130"/>
      <c r="U1042" s="130"/>
      <c r="V1042" s="130"/>
      <c r="W1042" s="130"/>
      <c r="X1042" s="130"/>
      <c r="Y1042" s="130"/>
      <c r="Z1042" s="130"/>
    </row>
    <row r="1043" spans="1:26" ht="15.75" customHeight="1">
      <c r="A1043" s="130"/>
      <c r="B1043" s="130"/>
      <c r="C1043" s="130"/>
      <c r="D1043" s="276"/>
      <c r="E1043" s="130"/>
      <c r="F1043" s="130"/>
      <c r="G1043" s="130"/>
      <c r="H1043" s="130"/>
      <c r="I1043" s="130"/>
      <c r="J1043" s="130"/>
      <c r="K1043" s="130"/>
      <c r="L1043" s="130"/>
      <c r="M1043" s="130"/>
      <c r="N1043" s="130"/>
      <c r="O1043" s="130"/>
      <c r="P1043" s="55"/>
      <c r="Q1043" s="130"/>
      <c r="R1043" s="130"/>
      <c r="S1043" s="130"/>
      <c r="T1043" s="130"/>
      <c r="U1043" s="130"/>
      <c r="V1043" s="130"/>
      <c r="W1043" s="130"/>
      <c r="X1043" s="130"/>
      <c r="Y1043" s="130"/>
      <c r="Z1043" s="130"/>
    </row>
    <row r="1044" spans="1:26" ht="15.75" customHeight="1">
      <c r="A1044" s="130"/>
      <c r="B1044" s="130"/>
      <c r="C1044" s="130"/>
      <c r="D1044" s="276"/>
      <c r="E1044" s="130"/>
      <c r="F1044" s="130"/>
      <c r="G1044" s="130"/>
      <c r="H1044" s="130"/>
      <c r="I1044" s="130"/>
      <c r="J1044" s="130"/>
      <c r="K1044" s="130"/>
      <c r="L1044" s="130"/>
      <c r="M1044" s="130"/>
      <c r="N1044" s="130"/>
      <c r="O1044" s="130"/>
      <c r="P1044" s="55"/>
      <c r="Q1044" s="130"/>
      <c r="R1044" s="130"/>
      <c r="S1044" s="130"/>
      <c r="T1044" s="130"/>
      <c r="U1044" s="130"/>
      <c r="V1044" s="130"/>
      <c r="W1044" s="130"/>
      <c r="X1044" s="130"/>
      <c r="Y1044" s="130"/>
      <c r="Z1044" s="130"/>
    </row>
    <row r="1045" spans="1:26" ht="15.75" customHeight="1">
      <c r="A1045" s="130"/>
      <c r="B1045" s="130"/>
      <c r="C1045" s="130"/>
      <c r="D1045" s="276"/>
      <c r="E1045" s="130"/>
      <c r="F1045" s="130"/>
      <c r="G1045" s="130"/>
      <c r="H1045" s="130"/>
      <c r="I1045" s="130"/>
      <c r="J1045" s="130"/>
      <c r="K1045" s="130"/>
      <c r="L1045" s="130"/>
      <c r="M1045" s="130"/>
      <c r="N1045" s="130"/>
      <c r="O1045" s="130"/>
      <c r="P1045" s="55"/>
      <c r="Q1045" s="130"/>
      <c r="R1045" s="130"/>
      <c r="S1045" s="130"/>
      <c r="T1045" s="130"/>
      <c r="U1045" s="130"/>
      <c r="V1045" s="130"/>
      <c r="W1045" s="130"/>
      <c r="X1045" s="130"/>
      <c r="Y1045" s="130"/>
      <c r="Z1045" s="130"/>
    </row>
    <row r="1046" spans="1:26" ht="15.75" customHeight="1">
      <c r="A1046" s="130"/>
      <c r="B1046" s="130"/>
      <c r="C1046" s="130"/>
      <c r="D1046" s="276"/>
      <c r="E1046" s="130"/>
      <c r="F1046" s="130"/>
      <c r="G1046" s="130"/>
      <c r="H1046" s="130"/>
      <c r="I1046" s="130"/>
      <c r="J1046" s="130"/>
      <c r="K1046" s="130"/>
      <c r="L1046" s="130"/>
      <c r="M1046" s="130"/>
      <c r="N1046" s="130"/>
      <c r="O1046" s="130"/>
      <c r="P1046" s="55"/>
      <c r="Q1046" s="130"/>
      <c r="R1046" s="130"/>
      <c r="S1046" s="130"/>
      <c r="T1046" s="130"/>
      <c r="U1046" s="130"/>
      <c r="V1046" s="130"/>
      <c r="W1046" s="130"/>
      <c r="X1046" s="130"/>
      <c r="Y1046" s="130"/>
      <c r="Z1046" s="130"/>
    </row>
    <row r="1047" spans="1:26" ht="15.75" customHeight="1">
      <c r="A1047" s="130"/>
      <c r="B1047" s="130"/>
      <c r="C1047" s="130"/>
      <c r="D1047" s="276"/>
      <c r="E1047" s="130"/>
      <c r="F1047" s="130"/>
      <c r="G1047" s="130"/>
      <c r="H1047" s="130"/>
      <c r="I1047" s="130"/>
      <c r="J1047" s="130"/>
      <c r="K1047" s="130"/>
      <c r="L1047" s="130"/>
      <c r="M1047" s="130"/>
      <c r="N1047" s="130"/>
      <c r="O1047" s="130"/>
      <c r="P1047" s="55"/>
      <c r="Q1047" s="130"/>
      <c r="R1047" s="130"/>
      <c r="S1047" s="130"/>
      <c r="T1047" s="130"/>
      <c r="U1047" s="130"/>
      <c r="V1047" s="130"/>
      <c r="W1047" s="130"/>
      <c r="X1047" s="130"/>
      <c r="Y1047" s="130"/>
      <c r="Z1047" s="130"/>
    </row>
    <row r="1048" spans="1:26" ht="15.75" customHeight="1">
      <c r="A1048" s="130"/>
      <c r="B1048" s="130"/>
      <c r="C1048" s="130"/>
      <c r="D1048" s="276"/>
      <c r="E1048" s="130"/>
      <c r="F1048" s="130"/>
      <c r="G1048" s="130"/>
      <c r="H1048" s="130"/>
      <c r="I1048" s="130"/>
      <c r="J1048" s="130"/>
      <c r="K1048" s="130"/>
      <c r="L1048" s="130"/>
      <c r="M1048" s="130"/>
      <c r="N1048" s="130"/>
      <c r="O1048" s="130"/>
      <c r="P1048" s="55"/>
      <c r="Q1048" s="130"/>
      <c r="R1048" s="130"/>
      <c r="S1048" s="130"/>
      <c r="T1048" s="130"/>
      <c r="U1048" s="130"/>
      <c r="V1048" s="130"/>
      <c r="W1048" s="130"/>
      <c r="X1048" s="130"/>
      <c r="Y1048" s="130"/>
      <c r="Z1048" s="130"/>
    </row>
    <row r="1049" spans="1:26" ht="15.75" customHeight="1">
      <c r="A1049" s="130"/>
      <c r="B1049" s="130"/>
      <c r="C1049" s="130"/>
      <c r="D1049" s="276"/>
      <c r="E1049" s="130"/>
      <c r="F1049" s="130"/>
      <c r="G1049" s="130"/>
      <c r="H1049" s="130"/>
      <c r="I1049" s="130"/>
      <c r="J1049" s="130"/>
      <c r="K1049" s="130"/>
      <c r="L1049" s="130"/>
      <c r="M1049" s="130"/>
      <c r="N1049" s="130"/>
      <c r="O1049" s="130"/>
      <c r="P1049" s="55"/>
      <c r="Q1049" s="130"/>
      <c r="R1049" s="130"/>
      <c r="S1049" s="130"/>
      <c r="T1049" s="130"/>
      <c r="U1049" s="130"/>
      <c r="V1049" s="130"/>
      <c r="W1049" s="130"/>
      <c r="X1049" s="130"/>
      <c r="Y1049" s="130"/>
      <c r="Z1049" s="130"/>
    </row>
    <row r="1050" spans="1:26" ht="15.75" customHeight="1">
      <c r="A1050" s="130"/>
      <c r="B1050" s="130"/>
      <c r="C1050" s="130"/>
      <c r="D1050" s="276"/>
      <c r="E1050" s="130"/>
      <c r="F1050" s="130"/>
      <c r="G1050" s="130"/>
      <c r="H1050" s="130"/>
      <c r="I1050" s="130"/>
      <c r="J1050" s="130"/>
      <c r="K1050" s="130"/>
      <c r="L1050" s="130"/>
      <c r="M1050" s="130"/>
      <c r="N1050" s="130"/>
      <c r="O1050" s="130"/>
      <c r="P1050" s="55"/>
      <c r="Q1050" s="130"/>
      <c r="R1050" s="130"/>
      <c r="S1050" s="130"/>
      <c r="T1050" s="130"/>
      <c r="U1050" s="130"/>
      <c r="V1050" s="130"/>
      <c r="W1050" s="130"/>
      <c r="X1050" s="130"/>
      <c r="Y1050" s="130"/>
      <c r="Z1050" s="130"/>
    </row>
    <row r="1051" spans="1:26" ht="15.75" customHeight="1">
      <c r="A1051" s="130"/>
      <c r="B1051" s="130"/>
      <c r="C1051" s="130"/>
      <c r="D1051" s="276"/>
      <c r="E1051" s="130"/>
      <c r="F1051" s="130"/>
      <c r="G1051" s="130"/>
      <c r="H1051" s="130"/>
      <c r="I1051" s="130"/>
      <c r="J1051" s="130"/>
      <c r="K1051" s="130"/>
      <c r="L1051" s="130"/>
      <c r="M1051" s="130"/>
      <c r="N1051" s="130"/>
      <c r="O1051" s="130"/>
      <c r="P1051" s="55"/>
      <c r="Q1051" s="130"/>
      <c r="R1051" s="130"/>
      <c r="S1051" s="130"/>
      <c r="T1051" s="130"/>
      <c r="U1051" s="130"/>
      <c r="V1051" s="130"/>
      <c r="W1051" s="130"/>
      <c r="X1051" s="130"/>
      <c r="Y1051" s="130"/>
      <c r="Z1051" s="130"/>
    </row>
    <row r="1052" spans="1:26" ht="15.75" customHeight="1">
      <c r="A1052" s="130"/>
      <c r="B1052" s="130"/>
      <c r="C1052" s="130"/>
      <c r="D1052" s="276"/>
      <c r="E1052" s="130"/>
      <c r="F1052" s="130"/>
      <c r="G1052" s="130"/>
      <c r="H1052" s="130"/>
      <c r="I1052" s="130"/>
      <c r="J1052" s="130"/>
      <c r="K1052" s="130"/>
      <c r="L1052" s="130"/>
      <c r="M1052" s="130"/>
      <c r="N1052" s="130"/>
      <c r="O1052" s="130"/>
      <c r="P1052" s="55"/>
      <c r="Q1052" s="130"/>
      <c r="R1052" s="130"/>
      <c r="S1052" s="130"/>
      <c r="T1052" s="130"/>
      <c r="U1052" s="130"/>
      <c r="V1052" s="130"/>
      <c r="W1052" s="130"/>
      <c r="X1052" s="130"/>
      <c r="Y1052" s="130"/>
      <c r="Z1052" s="130"/>
    </row>
    <row r="1053" spans="1:26" ht="15.75" customHeight="1">
      <c r="A1053" s="130"/>
      <c r="B1053" s="130"/>
      <c r="C1053" s="130"/>
      <c r="D1053" s="276"/>
      <c r="E1053" s="130"/>
      <c r="F1053" s="130"/>
      <c r="G1053" s="130"/>
      <c r="H1053" s="130"/>
      <c r="I1053" s="130"/>
      <c r="J1053" s="130"/>
      <c r="K1053" s="130"/>
      <c r="L1053" s="130"/>
      <c r="M1053" s="130"/>
      <c r="N1053" s="130"/>
      <c r="O1053" s="130"/>
      <c r="P1053" s="55"/>
      <c r="Q1053" s="130"/>
      <c r="R1053" s="130"/>
      <c r="S1053" s="130"/>
      <c r="T1053" s="130"/>
      <c r="U1053" s="130"/>
      <c r="V1053" s="130"/>
      <c r="W1053" s="130"/>
      <c r="X1053" s="130"/>
      <c r="Y1053" s="130"/>
      <c r="Z1053" s="130"/>
    </row>
    <row r="1054" spans="1:26" ht="15.75" customHeight="1">
      <c r="A1054" s="130"/>
      <c r="B1054" s="130"/>
      <c r="C1054" s="130"/>
      <c r="D1054" s="276"/>
      <c r="E1054" s="130"/>
      <c r="F1054" s="130"/>
      <c r="G1054" s="130"/>
      <c r="H1054" s="130"/>
      <c r="I1054" s="130"/>
      <c r="J1054" s="130"/>
      <c r="K1054" s="130"/>
      <c r="L1054" s="130"/>
      <c r="M1054" s="130"/>
      <c r="N1054" s="130"/>
      <c r="O1054" s="130"/>
      <c r="P1054" s="55"/>
      <c r="Q1054" s="130"/>
      <c r="R1054" s="130"/>
      <c r="S1054" s="130"/>
      <c r="T1054" s="130"/>
      <c r="U1054" s="130"/>
      <c r="V1054" s="130"/>
      <c r="W1054" s="130"/>
      <c r="X1054" s="130"/>
      <c r="Y1054" s="130"/>
      <c r="Z1054" s="130"/>
    </row>
    <row r="1055" spans="1:26" ht="15.75" customHeight="1">
      <c r="A1055" s="130"/>
      <c r="B1055" s="130"/>
      <c r="C1055" s="130"/>
      <c r="D1055" s="276"/>
      <c r="E1055" s="130"/>
      <c r="F1055" s="130"/>
      <c r="G1055" s="130"/>
      <c r="H1055" s="130"/>
      <c r="I1055" s="130"/>
      <c r="J1055" s="130"/>
      <c r="K1055" s="130"/>
      <c r="L1055" s="130"/>
      <c r="M1055" s="130"/>
      <c r="N1055" s="130"/>
      <c r="O1055" s="130"/>
      <c r="P1055" s="55"/>
      <c r="Q1055" s="130"/>
      <c r="R1055" s="130"/>
      <c r="S1055" s="130"/>
      <c r="T1055" s="130"/>
      <c r="U1055" s="130"/>
      <c r="V1055" s="130"/>
      <c r="W1055" s="130"/>
      <c r="X1055" s="130"/>
      <c r="Y1055" s="130"/>
      <c r="Z1055" s="130"/>
    </row>
    <row r="1056" spans="1:26" ht="15.75" customHeight="1">
      <c r="A1056" s="130"/>
      <c r="B1056" s="130"/>
      <c r="C1056" s="130"/>
      <c r="D1056" s="276"/>
      <c r="E1056" s="130"/>
      <c r="F1056" s="130"/>
      <c r="G1056" s="130"/>
      <c r="H1056" s="130"/>
      <c r="I1056" s="130"/>
      <c r="J1056" s="130"/>
      <c r="K1056" s="130"/>
      <c r="L1056" s="130"/>
      <c r="M1056" s="130"/>
      <c r="N1056" s="130"/>
      <c r="O1056" s="130"/>
      <c r="P1056" s="55"/>
      <c r="Q1056" s="130"/>
      <c r="R1056" s="130"/>
      <c r="S1056" s="130"/>
      <c r="T1056" s="130"/>
      <c r="U1056" s="130"/>
      <c r="V1056" s="130"/>
      <c r="W1056" s="130"/>
      <c r="X1056" s="130"/>
      <c r="Y1056" s="130"/>
      <c r="Z1056" s="130"/>
    </row>
    <row r="1057" spans="1:26" ht="15.75" customHeight="1">
      <c r="A1057" s="130"/>
      <c r="B1057" s="130"/>
      <c r="C1057" s="130"/>
      <c r="D1057" s="276"/>
      <c r="E1057" s="130"/>
      <c r="F1057" s="130"/>
      <c r="G1057" s="130"/>
      <c r="H1057" s="130"/>
      <c r="I1057" s="130"/>
      <c r="J1057" s="130"/>
      <c r="K1057" s="130"/>
      <c r="L1057" s="130"/>
      <c r="M1057" s="130"/>
      <c r="N1057" s="130"/>
      <c r="O1057" s="130"/>
      <c r="P1057" s="55"/>
      <c r="Q1057" s="130"/>
      <c r="R1057" s="130"/>
      <c r="S1057" s="130"/>
      <c r="T1057" s="130"/>
      <c r="U1057" s="130"/>
      <c r="V1057" s="130"/>
      <c r="W1057" s="130"/>
      <c r="X1057" s="130"/>
      <c r="Y1057" s="130"/>
      <c r="Z1057" s="130"/>
    </row>
    <row r="1058" spans="1:26" ht="15.75" customHeight="1">
      <c r="A1058" s="130"/>
      <c r="B1058" s="130"/>
      <c r="C1058" s="130"/>
      <c r="D1058" s="276"/>
      <c r="E1058" s="130"/>
      <c r="F1058" s="130"/>
      <c r="G1058" s="130"/>
      <c r="H1058" s="130"/>
      <c r="I1058" s="130"/>
      <c r="J1058" s="130"/>
      <c r="K1058" s="130"/>
      <c r="L1058" s="130"/>
      <c r="M1058" s="130"/>
      <c r="N1058" s="130"/>
      <c r="O1058" s="130"/>
      <c r="P1058" s="55"/>
      <c r="Q1058" s="130"/>
      <c r="R1058" s="130"/>
      <c r="S1058" s="130"/>
      <c r="T1058" s="130"/>
      <c r="U1058" s="130"/>
      <c r="V1058" s="130"/>
      <c r="W1058" s="130"/>
      <c r="X1058" s="130"/>
      <c r="Y1058" s="130"/>
      <c r="Z1058" s="130"/>
    </row>
    <row r="1059" spans="1:26" ht="15.75" customHeight="1">
      <c r="A1059" s="130"/>
      <c r="B1059" s="130"/>
      <c r="C1059" s="130"/>
      <c r="D1059" s="276"/>
      <c r="E1059" s="130"/>
      <c r="F1059" s="130"/>
      <c r="G1059" s="130"/>
      <c r="H1059" s="130"/>
      <c r="I1059" s="130"/>
      <c r="J1059" s="130"/>
      <c r="K1059" s="130"/>
      <c r="L1059" s="130"/>
      <c r="M1059" s="130"/>
      <c r="N1059" s="130"/>
      <c r="O1059" s="130"/>
      <c r="P1059" s="55"/>
      <c r="Q1059" s="130"/>
      <c r="R1059" s="130"/>
      <c r="S1059" s="130"/>
      <c r="T1059" s="130"/>
      <c r="U1059" s="130"/>
      <c r="V1059" s="130"/>
      <c r="W1059" s="130"/>
      <c r="X1059" s="130"/>
      <c r="Y1059" s="130"/>
      <c r="Z1059" s="130"/>
    </row>
    <row r="1060" spans="1:26" ht="15.75" customHeight="1">
      <c r="A1060" s="130"/>
      <c r="B1060" s="130"/>
      <c r="C1060" s="130"/>
      <c r="D1060" s="276"/>
      <c r="E1060" s="130"/>
      <c r="F1060" s="130"/>
      <c r="G1060" s="130"/>
      <c r="H1060" s="130"/>
      <c r="I1060" s="130"/>
      <c r="J1060" s="130"/>
      <c r="K1060" s="130"/>
      <c r="L1060" s="130"/>
      <c r="M1060" s="130"/>
      <c r="N1060" s="130"/>
      <c r="O1060" s="130"/>
      <c r="P1060" s="55"/>
      <c r="Q1060" s="130"/>
      <c r="R1060" s="130"/>
      <c r="S1060" s="130"/>
      <c r="T1060" s="130"/>
      <c r="U1060" s="130"/>
      <c r="V1060" s="130"/>
      <c r="W1060" s="130"/>
      <c r="X1060" s="130"/>
      <c r="Y1060" s="130"/>
      <c r="Z1060" s="130"/>
    </row>
    <row r="1061" spans="1:26" ht="15.75" customHeight="1">
      <c r="A1061" s="130"/>
      <c r="B1061" s="130"/>
      <c r="C1061" s="130"/>
      <c r="D1061" s="276"/>
      <c r="E1061" s="130"/>
      <c r="F1061" s="130"/>
      <c r="G1061" s="130"/>
      <c r="H1061" s="130"/>
      <c r="I1061" s="130"/>
      <c r="J1061" s="130"/>
      <c r="K1061" s="130"/>
      <c r="L1061" s="130"/>
      <c r="M1061" s="130"/>
      <c r="N1061" s="130"/>
      <c r="O1061" s="130"/>
      <c r="P1061" s="55"/>
      <c r="Q1061" s="130"/>
      <c r="R1061" s="130"/>
      <c r="S1061" s="130"/>
      <c r="T1061" s="130"/>
      <c r="U1061" s="130"/>
      <c r="V1061" s="130"/>
      <c r="W1061" s="130"/>
      <c r="X1061" s="130"/>
      <c r="Y1061" s="130"/>
      <c r="Z1061" s="130"/>
    </row>
    <row r="1062" spans="1:26" ht="15.75" customHeight="1">
      <c r="A1062" s="130"/>
      <c r="B1062" s="130"/>
      <c r="C1062" s="130"/>
      <c r="D1062" s="276"/>
      <c r="E1062" s="130"/>
      <c r="F1062" s="130"/>
      <c r="G1062" s="130"/>
      <c r="H1062" s="130"/>
      <c r="I1062" s="130"/>
      <c r="J1062" s="130"/>
      <c r="K1062" s="130"/>
      <c r="L1062" s="130"/>
      <c r="M1062" s="130"/>
      <c r="N1062" s="130"/>
      <c r="O1062" s="130"/>
      <c r="P1062" s="55"/>
      <c r="Q1062" s="130"/>
      <c r="R1062" s="130"/>
      <c r="S1062" s="130"/>
      <c r="T1062" s="130"/>
      <c r="U1062" s="130"/>
      <c r="V1062" s="130"/>
      <c r="W1062" s="130"/>
      <c r="X1062" s="130"/>
      <c r="Y1062" s="130"/>
      <c r="Z1062" s="130"/>
    </row>
    <row r="1063" spans="1:26" ht="15.75" customHeight="1">
      <c r="A1063" s="130"/>
      <c r="B1063" s="130"/>
      <c r="C1063" s="130"/>
      <c r="D1063" s="276"/>
      <c r="E1063" s="130"/>
      <c r="F1063" s="130"/>
      <c r="G1063" s="130"/>
      <c r="H1063" s="130"/>
      <c r="I1063" s="130"/>
      <c r="J1063" s="130"/>
      <c r="K1063" s="130"/>
      <c r="L1063" s="130"/>
      <c r="M1063" s="130"/>
      <c r="N1063" s="130"/>
      <c r="O1063" s="130"/>
      <c r="P1063" s="55"/>
      <c r="Q1063" s="130"/>
      <c r="R1063" s="130"/>
      <c r="S1063" s="130"/>
      <c r="T1063" s="130"/>
      <c r="U1063" s="130"/>
      <c r="V1063" s="130"/>
      <c r="W1063" s="130"/>
      <c r="X1063" s="130"/>
      <c r="Y1063" s="130"/>
      <c r="Z1063" s="130"/>
    </row>
    <row r="1064" spans="1:26" ht="15.75" customHeight="1">
      <c r="A1064" s="130"/>
      <c r="B1064" s="130"/>
      <c r="C1064" s="130"/>
      <c r="D1064" s="276"/>
      <c r="E1064" s="130"/>
      <c r="F1064" s="130"/>
      <c r="G1064" s="130"/>
      <c r="H1064" s="130"/>
      <c r="I1064" s="130"/>
      <c r="J1064" s="130"/>
      <c r="K1064" s="130"/>
      <c r="L1064" s="130"/>
      <c r="M1064" s="130"/>
      <c r="N1064" s="130"/>
      <c r="O1064" s="130"/>
      <c r="P1064" s="55"/>
      <c r="Q1064" s="130"/>
      <c r="R1064" s="130"/>
      <c r="S1064" s="130"/>
      <c r="T1064" s="130"/>
      <c r="U1064" s="130"/>
      <c r="V1064" s="130"/>
      <c r="W1064" s="130"/>
      <c r="X1064" s="130"/>
      <c r="Y1064" s="130"/>
      <c r="Z1064" s="130"/>
    </row>
    <row r="1065" spans="1:26" ht="15.75" customHeight="1">
      <c r="A1065" s="130"/>
      <c r="B1065" s="130"/>
      <c r="C1065" s="130"/>
      <c r="D1065" s="276"/>
      <c r="E1065" s="130"/>
      <c r="F1065" s="130"/>
      <c r="G1065" s="130"/>
      <c r="H1065" s="130"/>
      <c r="I1065" s="130"/>
      <c r="J1065" s="130"/>
      <c r="K1065" s="130"/>
      <c r="L1065" s="130"/>
      <c r="M1065" s="130"/>
      <c r="N1065" s="130"/>
      <c r="O1065" s="130"/>
      <c r="P1065" s="55"/>
      <c r="Q1065" s="130"/>
      <c r="R1065" s="130"/>
      <c r="S1065" s="130"/>
      <c r="T1065" s="130"/>
      <c r="U1065" s="130"/>
      <c r="V1065" s="130"/>
      <c r="W1065" s="130"/>
      <c r="X1065" s="130"/>
      <c r="Y1065" s="130"/>
      <c r="Z1065" s="130"/>
    </row>
    <row r="1066" spans="1:26" ht="15.75" customHeight="1">
      <c r="A1066" s="130"/>
      <c r="B1066" s="130"/>
      <c r="C1066" s="130"/>
      <c r="D1066" s="276"/>
      <c r="E1066" s="130"/>
      <c r="F1066" s="130"/>
      <c r="G1066" s="130"/>
      <c r="H1066" s="130"/>
      <c r="I1066" s="130"/>
      <c r="J1066" s="130"/>
      <c r="K1066" s="130"/>
      <c r="L1066" s="130"/>
      <c r="M1066" s="130"/>
      <c r="N1066" s="130"/>
      <c r="O1066" s="130"/>
      <c r="P1066" s="55"/>
      <c r="Q1066" s="130"/>
      <c r="R1066" s="130"/>
      <c r="S1066" s="130"/>
      <c r="T1066" s="130"/>
      <c r="U1066" s="130"/>
      <c r="V1066" s="130"/>
      <c r="W1066" s="130"/>
      <c r="X1066" s="130"/>
      <c r="Y1066" s="130"/>
      <c r="Z1066" s="130"/>
    </row>
    <row r="1067" spans="1:26" ht="15.75" customHeight="1">
      <c r="A1067" s="130"/>
      <c r="B1067" s="130"/>
      <c r="C1067" s="130"/>
      <c r="D1067" s="276"/>
      <c r="E1067" s="130"/>
      <c r="F1067" s="130"/>
      <c r="G1067" s="130"/>
      <c r="H1067" s="130"/>
      <c r="I1067" s="130"/>
      <c r="J1067" s="130"/>
      <c r="K1067" s="130"/>
      <c r="L1067" s="130"/>
      <c r="M1067" s="130"/>
      <c r="N1067" s="130"/>
      <c r="O1067" s="130"/>
      <c r="P1067" s="55"/>
      <c r="Q1067" s="130"/>
      <c r="R1067" s="130"/>
      <c r="S1067" s="130"/>
      <c r="T1067" s="130"/>
      <c r="U1067" s="130"/>
      <c r="V1067" s="130"/>
      <c r="W1067" s="130"/>
      <c r="X1067" s="130"/>
      <c r="Y1067" s="130"/>
      <c r="Z1067" s="130"/>
    </row>
    <row r="1068" spans="1:26" ht="15.75" customHeight="1">
      <c r="A1068" s="130"/>
      <c r="B1068" s="130"/>
      <c r="C1068" s="130"/>
      <c r="D1068" s="276"/>
      <c r="E1068" s="130"/>
      <c r="F1068" s="130"/>
      <c r="G1068" s="130"/>
      <c r="H1068" s="130"/>
      <c r="I1068" s="130"/>
      <c r="J1068" s="130"/>
      <c r="K1068" s="130"/>
      <c r="L1068" s="130"/>
      <c r="M1068" s="130"/>
      <c r="N1068" s="130"/>
      <c r="O1068" s="130"/>
      <c r="P1068" s="55"/>
      <c r="Q1068" s="130"/>
      <c r="R1068" s="130"/>
      <c r="S1068" s="130"/>
      <c r="T1068" s="130"/>
      <c r="U1068" s="130"/>
      <c r="V1068" s="130"/>
      <c r="W1068" s="130"/>
      <c r="X1068" s="130"/>
      <c r="Y1068" s="130"/>
      <c r="Z1068" s="130"/>
    </row>
    <row r="1069" spans="1:26" ht="15.75" customHeight="1">
      <c r="A1069" s="130"/>
      <c r="B1069" s="130"/>
      <c r="C1069" s="130"/>
      <c r="D1069" s="276"/>
      <c r="E1069" s="130"/>
      <c r="F1069" s="130"/>
      <c r="G1069" s="130"/>
      <c r="H1069" s="130"/>
      <c r="I1069" s="130"/>
      <c r="J1069" s="130"/>
      <c r="K1069" s="130"/>
      <c r="L1069" s="130"/>
      <c r="M1069" s="130"/>
      <c r="N1069" s="130"/>
      <c r="O1069" s="130"/>
      <c r="P1069" s="55"/>
      <c r="Q1069" s="130"/>
      <c r="R1069" s="130"/>
      <c r="S1069" s="130"/>
      <c r="T1069" s="130"/>
      <c r="U1069" s="130"/>
      <c r="V1069" s="130"/>
      <c r="W1069" s="130"/>
      <c r="X1069" s="130"/>
      <c r="Y1069" s="130"/>
      <c r="Z1069" s="130"/>
    </row>
    <row r="1070" spans="1:26" ht="15.75" customHeight="1">
      <c r="A1070" s="130"/>
      <c r="B1070" s="130"/>
      <c r="C1070" s="130"/>
      <c r="D1070" s="276"/>
      <c r="E1070" s="130"/>
      <c r="F1070" s="130"/>
      <c r="G1070" s="130"/>
      <c r="H1070" s="130"/>
      <c r="I1070" s="130"/>
      <c r="J1070" s="130"/>
      <c r="K1070" s="130"/>
      <c r="L1070" s="130"/>
      <c r="M1070" s="130"/>
      <c r="N1070" s="130"/>
      <c r="O1070" s="130"/>
      <c r="P1070" s="55"/>
      <c r="Q1070" s="130"/>
      <c r="R1070" s="130"/>
      <c r="S1070" s="130"/>
      <c r="T1070" s="130"/>
      <c r="U1070" s="130"/>
      <c r="V1070" s="130"/>
      <c r="W1070" s="130"/>
      <c r="X1070" s="130"/>
      <c r="Y1070" s="130"/>
      <c r="Z1070" s="130"/>
    </row>
    <row r="1071" spans="1:26" ht="15.75" customHeight="1">
      <c r="A1071" s="130"/>
      <c r="B1071" s="130"/>
      <c r="C1071" s="130"/>
      <c r="D1071" s="276"/>
      <c r="E1071" s="130"/>
      <c r="F1071" s="130"/>
      <c r="G1071" s="130"/>
      <c r="H1071" s="130"/>
      <c r="I1071" s="130"/>
      <c r="J1071" s="130"/>
      <c r="K1071" s="130"/>
      <c r="L1071" s="130"/>
      <c r="M1071" s="130"/>
      <c r="N1071" s="130"/>
      <c r="O1071" s="130"/>
      <c r="P1071" s="55"/>
      <c r="Q1071" s="130"/>
      <c r="R1071" s="130"/>
      <c r="S1071" s="130"/>
      <c r="T1071" s="130"/>
      <c r="U1071" s="130"/>
      <c r="V1071" s="130"/>
      <c r="W1071" s="130"/>
      <c r="X1071" s="130"/>
      <c r="Y1071" s="130"/>
      <c r="Z1071" s="130"/>
    </row>
    <row r="1072" spans="1:26" ht="15.75" customHeight="1">
      <c r="A1072" s="130"/>
      <c r="B1072" s="130"/>
      <c r="C1072" s="130"/>
      <c r="D1072" s="276"/>
      <c r="E1072" s="130"/>
      <c r="F1072" s="130"/>
      <c r="G1072" s="130"/>
      <c r="H1072" s="130"/>
      <c r="I1072" s="130"/>
      <c r="J1072" s="130"/>
      <c r="K1072" s="130"/>
      <c r="L1072" s="130"/>
      <c r="M1072" s="130"/>
      <c r="N1072" s="130"/>
      <c r="O1072" s="130"/>
      <c r="P1072" s="55"/>
      <c r="Q1072" s="130"/>
      <c r="R1072" s="130"/>
      <c r="S1072" s="130"/>
      <c r="T1072" s="130"/>
      <c r="U1072" s="130"/>
      <c r="V1072" s="130"/>
      <c r="W1072" s="130"/>
      <c r="X1072" s="130"/>
      <c r="Y1072" s="130"/>
      <c r="Z1072" s="130"/>
    </row>
    <row r="1073" spans="1:26" ht="15.75" customHeight="1">
      <c r="A1073" s="130"/>
      <c r="B1073" s="130"/>
      <c r="C1073" s="130"/>
      <c r="D1073" s="276"/>
      <c r="E1073" s="130"/>
      <c r="F1073" s="130"/>
      <c r="G1073" s="130"/>
      <c r="H1073" s="130"/>
      <c r="I1073" s="130"/>
      <c r="J1073" s="130"/>
      <c r="K1073" s="130"/>
      <c r="L1073" s="130"/>
      <c r="M1073" s="130"/>
      <c r="N1073" s="130"/>
      <c r="O1073" s="130"/>
      <c r="P1073" s="55"/>
      <c r="Q1073" s="130"/>
      <c r="R1073" s="130"/>
      <c r="S1073" s="130"/>
      <c r="T1073" s="130"/>
      <c r="U1073" s="130"/>
      <c r="V1073" s="130"/>
      <c r="W1073" s="130"/>
      <c r="X1073" s="130"/>
      <c r="Y1073" s="130"/>
      <c r="Z1073" s="130"/>
    </row>
    <row r="1074" spans="1:26" ht="15.75" customHeight="1">
      <c r="A1074" s="130"/>
      <c r="B1074" s="130"/>
      <c r="C1074" s="130"/>
      <c r="D1074" s="276"/>
      <c r="E1074" s="130"/>
      <c r="F1074" s="130"/>
      <c r="G1074" s="130"/>
      <c r="H1074" s="130"/>
      <c r="I1074" s="130"/>
      <c r="J1074" s="130"/>
      <c r="K1074" s="130"/>
      <c r="L1074" s="130"/>
      <c r="M1074" s="130"/>
      <c r="N1074" s="130"/>
      <c r="O1074" s="130"/>
      <c r="P1074" s="55"/>
      <c r="Q1074" s="130"/>
      <c r="R1074" s="130"/>
      <c r="S1074" s="130"/>
      <c r="T1074" s="130"/>
      <c r="U1074" s="130"/>
      <c r="V1074" s="130"/>
      <c r="W1074" s="130"/>
      <c r="X1074" s="130"/>
      <c r="Y1074" s="130"/>
      <c r="Z1074" s="130"/>
    </row>
    <row r="1075" spans="1:26" ht="15.75" customHeight="1">
      <c r="A1075" s="130"/>
      <c r="B1075" s="130"/>
      <c r="C1075" s="130"/>
      <c r="D1075" s="276"/>
      <c r="E1075" s="130"/>
      <c r="F1075" s="130"/>
      <c r="G1075" s="130"/>
      <c r="H1075" s="130"/>
      <c r="I1075" s="130"/>
      <c r="J1075" s="130"/>
      <c r="K1075" s="130"/>
      <c r="L1075" s="130"/>
      <c r="M1075" s="130"/>
      <c r="N1075" s="130"/>
      <c r="O1075" s="130"/>
      <c r="P1075" s="55"/>
      <c r="Q1075" s="130"/>
      <c r="R1075" s="130"/>
      <c r="S1075" s="130"/>
      <c r="T1075" s="130"/>
      <c r="U1075" s="130"/>
      <c r="V1075" s="130"/>
      <c r="W1075" s="130"/>
      <c r="X1075" s="130"/>
      <c r="Y1075" s="130"/>
      <c r="Z1075" s="130"/>
    </row>
    <row r="1076" spans="1:26" ht="15.75" customHeight="1">
      <c r="A1076" s="130"/>
      <c r="B1076" s="130"/>
      <c r="C1076" s="130"/>
      <c r="D1076" s="276"/>
      <c r="E1076" s="130"/>
      <c r="F1076" s="130"/>
      <c r="G1076" s="130"/>
      <c r="H1076" s="130"/>
      <c r="I1076" s="130"/>
      <c r="J1076" s="130"/>
      <c r="K1076" s="130"/>
      <c r="L1076" s="130"/>
      <c r="M1076" s="130"/>
      <c r="N1076" s="130"/>
      <c r="O1076" s="130"/>
      <c r="P1076" s="55"/>
      <c r="Q1076" s="130"/>
      <c r="R1076" s="130"/>
      <c r="S1076" s="130"/>
      <c r="T1076" s="130"/>
      <c r="U1076" s="130"/>
      <c r="V1076" s="130"/>
      <c r="W1076" s="130"/>
      <c r="X1076" s="130"/>
      <c r="Y1076" s="130"/>
      <c r="Z1076" s="130"/>
    </row>
    <row r="1077" spans="1:26" ht="15.75" customHeight="1">
      <c r="A1077" s="130"/>
      <c r="B1077" s="130"/>
      <c r="C1077" s="130"/>
      <c r="D1077" s="276"/>
      <c r="E1077" s="130"/>
      <c r="F1077" s="130"/>
      <c r="G1077" s="130"/>
      <c r="H1077" s="130"/>
      <c r="I1077" s="130"/>
      <c r="J1077" s="130"/>
      <c r="K1077" s="130"/>
      <c r="L1077" s="130"/>
      <c r="M1077" s="130"/>
      <c r="N1077" s="130"/>
      <c r="O1077" s="130"/>
      <c r="P1077" s="55"/>
      <c r="Q1077" s="130"/>
      <c r="R1077" s="130"/>
      <c r="S1077" s="130"/>
      <c r="T1077" s="130"/>
      <c r="U1077" s="130"/>
      <c r="V1077" s="130"/>
      <c r="W1077" s="130"/>
      <c r="X1077" s="130"/>
      <c r="Y1077" s="130"/>
      <c r="Z1077" s="130"/>
    </row>
    <row r="1078" spans="1:26" ht="15.75" customHeight="1">
      <c r="A1078" s="130"/>
      <c r="B1078" s="130"/>
      <c r="C1078" s="130"/>
      <c r="D1078" s="276"/>
      <c r="E1078" s="130"/>
      <c r="F1078" s="130"/>
      <c r="G1078" s="130"/>
      <c r="H1078" s="130"/>
      <c r="I1078" s="130"/>
      <c r="J1078" s="130"/>
      <c r="K1078" s="130"/>
      <c r="L1078" s="130"/>
      <c r="M1078" s="130"/>
      <c r="N1078" s="130"/>
      <c r="O1078" s="130"/>
      <c r="P1078" s="55"/>
      <c r="Q1078" s="130"/>
      <c r="R1078" s="130"/>
      <c r="S1078" s="130"/>
      <c r="T1078" s="130"/>
      <c r="U1078" s="130"/>
      <c r="V1078" s="130"/>
      <c r="W1078" s="130"/>
      <c r="X1078" s="130"/>
      <c r="Y1078" s="130"/>
      <c r="Z1078" s="130"/>
    </row>
    <row r="1079" spans="1:26" ht="15.75" customHeight="1">
      <c r="A1079" s="130"/>
      <c r="B1079" s="130"/>
      <c r="C1079" s="130"/>
      <c r="D1079" s="276"/>
      <c r="E1079" s="130"/>
      <c r="F1079" s="130"/>
      <c r="G1079" s="130"/>
      <c r="H1079" s="130"/>
      <c r="I1079" s="130"/>
      <c r="J1079" s="130"/>
      <c r="K1079" s="130"/>
      <c r="L1079" s="130"/>
      <c r="M1079" s="130"/>
      <c r="N1079" s="130"/>
      <c r="O1079" s="130"/>
      <c r="P1079" s="55"/>
      <c r="Q1079" s="130"/>
      <c r="R1079" s="130"/>
      <c r="S1079" s="130"/>
      <c r="T1079" s="130"/>
      <c r="U1079" s="130"/>
      <c r="V1079" s="130"/>
      <c r="W1079" s="130"/>
      <c r="X1079" s="130"/>
      <c r="Y1079" s="130"/>
      <c r="Z1079" s="130"/>
    </row>
    <row r="1080" spans="1:26" ht="15.75" customHeight="1">
      <c r="A1080" s="130"/>
      <c r="B1080" s="130"/>
      <c r="C1080" s="130"/>
      <c r="D1080" s="276"/>
      <c r="E1080" s="130"/>
      <c r="F1080" s="130"/>
      <c r="G1080" s="130"/>
      <c r="H1080" s="130"/>
      <c r="I1080" s="130"/>
      <c r="J1080" s="130"/>
      <c r="K1080" s="130"/>
      <c r="L1080" s="130"/>
      <c r="M1080" s="130"/>
      <c r="N1080" s="130"/>
      <c r="O1080" s="130"/>
      <c r="P1080" s="55"/>
      <c r="Q1080" s="130"/>
      <c r="R1080" s="130"/>
      <c r="S1080" s="130"/>
      <c r="T1080" s="130"/>
      <c r="U1080" s="130"/>
      <c r="V1080" s="130"/>
      <c r="W1080" s="130"/>
      <c r="X1080" s="130"/>
      <c r="Y1080" s="130"/>
      <c r="Z1080" s="130"/>
    </row>
    <row r="1081" spans="1:26" ht="15.75" customHeight="1">
      <c r="A1081" s="130"/>
      <c r="B1081" s="130"/>
      <c r="C1081" s="130"/>
      <c r="D1081" s="276"/>
      <c r="E1081" s="130"/>
      <c r="F1081" s="130"/>
      <c r="G1081" s="130"/>
      <c r="H1081" s="130"/>
      <c r="I1081" s="130"/>
      <c r="J1081" s="130"/>
      <c r="K1081" s="130"/>
      <c r="L1081" s="130"/>
      <c r="M1081" s="130"/>
      <c r="N1081" s="130"/>
      <c r="O1081" s="130"/>
      <c r="P1081" s="55"/>
      <c r="Q1081" s="130"/>
      <c r="R1081" s="130"/>
      <c r="S1081" s="130"/>
      <c r="T1081" s="130"/>
      <c r="U1081" s="130"/>
      <c r="V1081" s="130"/>
      <c r="W1081" s="130"/>
      <c r="X1081" s="130"/>
      <c r="Y1081" s="130"/>
      <c r="Z1081" s="130"/>
    </row>
    <row r="1082" spans="1:26" ht="15.75" customHeight="1">
      <c r="A1082" s="130"/>
      <c r="B1082" s="130"/>
      <c r="C1082" s="130"/>
      <c r="D1082" s="276"/>
      <c r="E1082" s="130"/>
      <c r="F1082" s="130"/>
      <c r="G1082" s="130"/>
      <c r="H1082" s="130"/>
      <c r="I1082" s="130"/>
      <c r="J1082" s="130"/>
      <c r="K1082" s="130"/>
      <c r="L1082" s="130"/>
      <c r="M1082" s="130"/>
      <c r="N1082" s="130"/>
      <c r="O1082" s="130"/>
      <c r="P1082" s="55"/>
      <c r="Q1082" s="130"/>
      <c r="R1082" s="130"/>
      <c r="S1082" s="130"/>
      <c r="T1082" s="130"/>
      <c r="U1082" s="130"/>
      <c r="V1082" s="130"/>
      <c r="W1082" s="130"/>
      <c r="X1082" s="130"/>
      <c r="Y1082" s="130"/>
      <c r="Z1082" s="130"/>
    </row>
    <row r="1083" spans="1:26" ht="15.75" customHeight="1">
      <c r="A1083" s="130"/>
      <c r="B1083" s="130"/>
      <c r="C1083" s="130"/>
      <c r="D1083" s="276"/>
      <c r="E1083" s="130"/>
      <c r="F1083" s="130"/>
      <c r="G1083" s="130"/>
      <c r="H1083" s="130"/>
      <c r="I1083" s="130"/>
      <c r="J1083" s="130"/>
      <c r="K1083" s="130"/>
      <c r="L1083" s="130"/>
      <c r="M1083" s="130"/>
      <c r="N1083" s="130"/>
      <c r="O1083" s="130"/>
      <c r="P1083" s="55"/>
      <c r="Q1083" s="130"/>
      <c r="R1083" s="130"/>
      <c r="S1083" s="130"/>
      <c r="T1083" s="130"/>
      <c r="U1083" s="130"/>
      <c r="V1083" s="130"/>
      <c r="W1083" s="130"/>
      <c r="X1083" s="130"/>
      <c r="Y1083" s="130"/>
      <c r="Z1083" s="130"/>
    </row>
    <row r="1084" spans="1:26" ht="15.75" customHeight="1">
      <c r="A1084" s="130"/>
      <c r="B1084" s="130"/>
      <c r="C1084" s="130"/>
      <c r="D1084" s="276"/>
      <c r="E1084" s="130"/>
      <c r="F1084" s="130"/>
      <c r="G1084" s="130"/>
      <c r="H1084" s="130"/>
      <c r="I1084" s="130"/>
      <c r="J1084" s="130"/>
      <c r="K1084" s="130"/>
      <c r="L1084" s="130"/>
      <c r="M1084" s="130"/>
      <c r="N1084" s="130"/>
      <c r="O1084" s="130"/>
      <c r="P1084" s="55"/>
      <c r="Q1084" s="130"/>
      <c r="R1084" s="130"/>
      <c r="S1084" s="130"/>
      <c r="T1084" s="130"/>
      <c r="U1084" s="130"/>
      <c r="V1084" s="130"/>
      <c r="W1084" s="130"/>
      <c r="X1084" s="130"/>
      <c r="Y1084" s="130"/>
      <c r="Z1084" s="130"/>
    </row>
    <row r="1085" spans="1:26" ht="15.75" customHeight="1">
      <c r="A1085" s="130"/>
      <c r="B1085" s="130"/>
      <c r="C1085" s="130"/>
      <c r="D1085" s="276"/>
      <c r="E1085" s="130"/>
      <c r="F1085" s="130"/>
      <c r="G1085" s="130"/>
      <c r="H1085" s="130"/>
      <c r="I1085" s="130"/>
      <c r="J1085" s="130"/>
      <c r="K1085" s="130"/>
      <c r="L1085" s="130"/>
      <c r="M1085" s="130"/>
      <c r="N1085" s="130"/>
      <c r="O1085" s="130"/>
      <c r="P1085" s="55"/>
      <c r="Q1085" s="130"/>
      <c r="R1085" s="130"/>
      <c r="S1085" s="130"/>
      <c r="T1085" s="130"/>
      <c r="U1085" s="130"/>
      <c r="V1085" s="130"/>
      <c r="W1085" s="130"/>
      <c r="X1085" s="130"/>
      <c r="Y1085" s="130"/>
      <c r="Z1085" s="130"/>
    </row>
    <row r="1086" spans="1:26" ht="15.75" customHeight="1">
      <c r="A1086" s="130"/>
      <c r="B1086" s="130"/>
      <c r="C1086" s="130"/>
      <c r="D1086" s="276"/>
      <c r="E1086" s="130"/>
      <c r="F1086" s="130"/>
      <c r="G1086" s="130"/>
      <c r="H1086" s="130"/>
      <c r="I1086" s="130"/>
      <c r="J1086" s="130"/>
      <c r="K1086" s="130"/>
      <c r="L1086" s="130"/>
      <c r="M1086" s="130"/>
      <c r="N1086" s="130"/>
      <c r="O1086" s="130"/>
      <c r="P1086" s="55"/>
      <c r="Q1086" s="130"/>
      <c r="R1086" s="130"/>
      <c r="S1086" s="130"/>
      <c r="T1086" s="130"/>
      <c r="U1086" s="130"/>
      <c r="V1086" s="130"/>
      <c r="W1086" s="130"/>
      <c r="X1086" s="130"/>
      <c r="Y1086" s="130"/>
      <c r="Z1086" s="130"/>
    </row>
    <row r="1087" spans="1:26" ht="15.75" customHeight="1">
      <c r="A1087" s="130"/>
      <c r="B1087" s="130"/>
      <c r="C1087" s="130"/>
      <c r="D1087" s="276"/>
      <c r="E1087" s="130"/>
      <c r="F1087" s="130"/>
      <c r="G1087" s="130"/>
      <c r="H1087" s="130"/>
      <c r="I1087" s="130"/>
      <c r="J1087" s="130"/>
      <c r="K1087" s="130"/>
      <c r="L1087" s="130"/>
      <c r="M1087" s="130"/>
      <c r="N1087" s="130"/>
      <c r="O1087" s="130"/>
      <c r="P1087" s="55"/>
      <c r="Q1087" s="130"/>
      <c r="R1087" s="130"/>
      <c r="S1087" s="130"/>
      <c r="T1087" s="130"/>
      <c r="U1087" s="130"/>
      <c r="V1087" s="130"/>
      <c r="W1087" s="130"/>
      <c r="X1087" s="130"/>
      <c r="Y1087" s="130"/>
      <c r="Z1087" s="130"/>
    </row>
    <row r="1088" spans="1:26" ht="15.75" customHeight="1">
      <c r="A1088" s="130"/>
      <c r="B1088" s="130"/>
      <c r="C1088" s="130"/>
      <c r="D1088" s="276"/>
      <c r="E1088" s="130"/>
      <c r="F1088" s="130"/>
      <c r="G1088" s="130"/>
      <c r="H1088" s="130"/>
      <c r="I1088" s="130"/>
      <c r="J1088" s="130"/>
      <c r="K1088" s="130"/>
      <c r="L1088" s="130"/>
      <c r="M1088" s="130"/>
      <c r="N1088" s="130"/>
      <c r="O1088" s="130"/>
      <c r="P1088" s="55"/>
      <c r="Q1088" s="130"/>
      <c r="R1088" s="130"/>
      <c r="S1088" s="130"/>
      <c r="T1088" s="130"/>
      <c r="U1088" s="130"/>
      <c r="V1088" s="130"/>
      <c r="W1088" s="130"/>
      <c r="X1088" s="130"/>
      <c r="Y1088" s="130"/>
      <c r="Z1088" s="130"/>
    </row>
    <row r="1089" spans="1:26" ht="15.75" customHeight="1">
      <c r="A1089" s="130"/>
      <c r="B1089" s="130"/>
      <c r="C1089" s="130"/>
      <c r="D1089" s="276"/>
      <c r="E1089" s="130"/>
      <c r="F1089" s="130"/>
      <c r="G1089" s="130"/>
      <c r="H1089" s="130"/>
      <c r="I1089" s="130"/>
      <c r="J1089" s="130"/>
      <c r="K1089" s="130"/>
      <c r="L1089" s="130"/>
      <c r="M1089" s="130"/>
      <c r="N1089" s="130"/>
      <c r="O1089" s="130"/>
      <c r="P1089" s="55"/>
      <c r="Q1089" s="130"/>
      <c r="R1089" s="130"/>
      <c r="S1089" s="130"/>
      <c r="T1089" s="130"/>
      <c r="U1089" s="130"/>
      <c r="V1089" s="130"/>
      <c r="W1089" s="130"/>
      <c r="X1089" s="130"/>
      <c r="Y1089" s="130"/>
      <c r="Z1089" s="130"/>
    </row>
    <row r="1090" spans="1:26" ht="15.75" customHeight="1">
      <c r="A1090" s="130"/>
      <c r="B1090" s="130"/>
      <c r="C1090" s="130"/>
      <c r="D1090" s="276"/>
      <c r="E1090" s="130"/>
      <c r="F1090" s="130"/>
      <c r="G1090" s="130"/>
      <c r="H1090" s="130"/>
      <c r="I1090" s="130"/>
      <c r="J1090" s="130"/>
      <c r="K1090" s="130"/>
      <c r="L1090" s="130"/>
      <c r="M1090" s="130"/>
      <c r="N1090" s="130"/>
      <c r="O1090" s="130"/>
      <c r="P1090" s="55"/>
      <c r="Q1090" s="130"/>
      <c r="R1090" s="130"/>
      <c r="S1090" s="130"/>
      <c r="T1090" s="130"/>
      <c r="U1090" s="130"/>
      <c r="V1090" s="130"/>
      <c r="W1090" s="130"/>
      <c r="X1090" s="130"/>
      <c r="Y1090" s="130"/>
      <c r="Z1090" s="130"/>
    </row>
    <row r="1091" spans="1:26" ht="15.75" customHeight="1">
      <c r="A1091" s="130"/>
      <c r="B1091" s="130"/>
      <c r="C1091" s="130"/>
      <c r="D1091" s="276"/>
      <c r="E1091" s="130"/>
      <c r="F1091" s="130"/>
      <c r="G1091" s="130"/>
      <c r="H1091" s="130"/>
      <c r="I1091" s="130"/>
      <c r="J1091" s="130"/>
      <c r="K1091" s="130"/>
      <c r="L1091" s="130"/>
      <c r="M1091" s="130"/>
      <c r="N1091" s="130"/>
      <c r="O1091" s="130"/>
      <c r="P1091" s="55"/>
      <c r="Q1091" s="130"/>
      <c r="R1091" s="130"/>
      <c r="S1091" s="130"/>
      <c r="T1091" s="130"/>
      <c r="U1091" s="130"/>
      <c r="V1091" s="130"/>
      <c r="W1091" s="130"/>
      <c r="X1091" s="130"/>
      <c r="Y1091" s="130"/>
      <c r="Z1091" s="130"/>
    </row>
    <row r="1092" spans="1:26" ht="15.75" customHeight="1">
      <c r="A1092" s="130"/>
      <c r="B1092" s="130"/>
      <c r="C1092" s="130"/>
      <c r="D1092" s="276"/>
      <c r="E1092" s="130"/>
      <c r="F1092" s="130"/>
      <c r="G1092" s="130"/>
      <c r="H1092" s="130"/>
      <c r="I1092" s="130"/>
      <c r="J1092" s="130"/>
      <c r="K1092" s="130"/>
      <c r="L1092" s="130"/>
      <c r="M1092" s="130"/>
      <c r="N1092" s="130"/>
      <c r="O1092" s="130"/>
      <c r="P1092" s="55"/>
      <c r="Q1092" s="130"/>
      <c r="R1092" s="130"/>
      <c r="S1092" s="130"/>
      <c r="T1092" s="130"/>
      <c r="U1092" s="130"/>
      <c r="V1092" s="130"/>
      <c r="W1092" s="130"/>
      <c r="X1092" s="130"/>
      <c r="Y1092" s="130"/>
      <c r="Z1092" s="130"/>
    </row>
    <row r="1093" spans="1:26" ht="15.75" customHeight="1">
      <c r="A1093" s="130"/>
      <c r="B1093" s="130"/>
      <c r="C1093" s="130"/>
      <c r="D1093" s="276"/>
      <c r="E1093" s="130"/>
      <c r="F1093" s="130"/>
      <c r="G1093" s="130"/>
      <c r="H1093" s="130"/>
      <c r="I1093" s="130"/>
      <c r="J1093" s="130"/>
      <c r="K1093" s="130"/>
      <c r="L1093" s="130"/>
      <c r="M1093" s="130"/>
      <c r="N1093" s="130"/>
      <c r="O1093" s="130"/>
      <c r="P1093" s="55"/>
      <c r="Q1093" s="130"/>
      <c r="R1093" s="130"/>
      <c r="S1093" s="130"/>
      <c r="T1093" s="130"/>
      <c r="U1093" s="130"/>
      <c r="V1093" s="130"/>
      <c r="W1093" s="130"/>
      <c r="X1093" s="130"/>
      <c r="Y1093" s="130"/>
      <c r="Z1093" s="130"/>
    </row>
    <row r="1094" spans="1:26" ht="15.75" customHeight="1">
      <c r="A1094" s="130"/>
      <c r="B1094" s="130"/>
      <c r="C1094" s="130"/>
      <c r="D1094" s="276"/>
      <c r="E1094" s="130"/>
      <c r="F1094" s="130"/>
      <c r="G1094" s="130"/>
      <c r="H1094" s="130"/>
      <c r="I1094" s="130"/>
      <c r="J1094" s="130"/>
      <c r="K1094" s="130"/>
      <c r="L1094" s="130"/>
      <c r="M1094" s="130"/>
      <c r="N1094" s="130"/>
      <c r="O1094" s="130"/>
      <c r="P1094" s="55"/>
      <c r="Q1094" s="130"/>
      <c r="R1094" s="130"/>
      <c r="S1094" s="130"/>
      <c r="T1094" s="130"/>
      <c r="U1094" s="130"/>
      <c r="V1094" s="130"/>
      <c r="W1094" s="130"/>
      <c r="X1094" s="130"/>
      <c r="Y1094" s="130"/>
      <c r="Z1094" s="130"/>
    </row>
    <row r="1095" spans="1:26" ht="15.75" customHeight="1">
      <c r="A1095" s="130"/>
      <c r="B1095" s="130"/>
      <c r="C1095" s="130"/>
      <c r="D1095" s="276"/>
      <c r="E1095" s="130"/>
      <c r="F1095" s="130"/>
      <c r="G1095" s="130"/>
      <c r="H1095" s="130"/>
      <c r="I1095" s="130"/>
      <c r="J1095" s="130"/>
      <c r="K1095" s="130"/>
      <c r="L1095" s="130"/>
      <c r="M1095" s="130"/>
      <c r="N1095" s="130"/>
      <c r="O1095" s="130"/>
      <c r="P1095" s="55"/>
      <c r="Q1095" s="130"/>
      <c r="R1095" s="130"/>
      <c r="S1095" s="130"/>
      <c r="T1095" s="130"/>
      <c r="U1095" s="130"/>
      <c r="V1095" s="130"/>
      <c r="W1095" s="130"/>
      <c r="X1095" s="130"/>
      <c r="Y1095" s="130"/>
      <c r="Z1095" s="130"/>
    </row>
    <row r="1096" spans="1:26" ht="15.75" customHeight="1">
      <c r="A1096" s="130"/>
      <c r="B1096" s="130"/>
      <c r="C1096" s="130"/>
      <c r="D1096" s="276"/>
      <c r="E1096" s="130"/>
      <c r="F1096" s="130"/>
      <c r="G1096" s="130"/>
      <c r="H1096" s="130"/>
      <c r="I1096" s="130"/>
      <c r="J1096" s="130"/>
      <c r="K1096" s="130"/>
      <c r="L1096" s="130"/>
      <c r="M1096" s="130"/>
      <c r="N1096" s="130"/>
      <c r="O1096" s="130"/>
      <c r="P1096" s="55"/>
      <c r="Q1096" s="130"/>
      <c r="R1096" s="130"/>
      <c r="S1096" s="130"/>
      <c r="T1096" s="130"/>
      <c r="U1096" s="130"/>
      <c r="V1096" s="130"/>
      <c r="W1096" s="130"/>
      <c r="X1096" s="130"/>
      <c r="Y1096" s="130"/>
      <c r="Z1096" s="130"/>
    </row>
    <row r="1097" spans="1:26" ht="15.75" customHeight="1">
      <c r="A1097" s="130"/>
      <c r="B1097" s="130"/>
      <c r="C1097" s="130"/>
      <c r="D1097" s="276"/>
      <c r="E1097" s="130"/>
      <c r="F1097" s="130"/>
      <c r="G1097" s="130"/>
      <c r="H1097" s="130"/>
      <c r="I1097" s="130"/>
      <c r="J1097" s="130"/>
      <c r="K1097" s="130"/>
      <c r="L1097" s="130"/>
      <c r="M1097" s="130"/>
      <c r="N1097" s="130"/>
      <c r="O1097" s="130"/>
      <c r="P1097" s="55"/>
      <c r="Q1097" s="130"/>
      <c r="R1097" s="130"/>
      <c r="S1097" s="130"/>
      <c r="T1097" s="130"/>
      <c r="U1097" s="130"/>
      <c r="V1097" s="130"/>
      <c r="W1097" s="130"/>
      <c r="X1097" s="130"/>
      <c r="Y1097" s="130"/>
      <c r="Z1097" s="130"/>
    </row>
    <row r="1098" spans="1:26" ht="15.75" customHeight="1">
      <c r="A1098" s="130"/>
      <c r="B1098" s="130"/>
      <c r="C1098" s="130"/>
      <c r="D1098" s="276"/>
      <c r="E1098" s="130"/>
      <c r="F1098" s="130"/>
      <c r="G1098" s="130"/>
      <c r="H1098" s="130"/>
      <c r="I1098" s="130"/>
      <c r="J1098" s="130"/>
      <c r="K1098" s="130"/>
      <c r="L1098" s="130"/>
      <c r="M1098" s="130"/>
      <c r="N1098" s="130"/>
      <c r="O1098" s="130"/>
      <c r="P1098" s="55"/>
      <c r="Q1098" s="130"/>
      <c r="R1098" s="130"/>
      <c r="S1098" s="130"/>
      <c r="T1098" s="130"/>
      <c r="U1098" s="130"/>
      <c r="V1098" s="130"/>
      <c r="W1098" s="130"/>
      <c r="X1098" s="130"/>
      <c r="Y1098" s="130"/>
      <c r="Z1098" s="130"/>
    </row>
    <row r="1099" spans="1:26" ht="15.75" customHeight="1">
      <c r="A1099" s="130"/>
      <c r="B1099" s="130"/>
      <c r="C1099" s="130"/>
      <c r="D1099" s="276"/>
      <c r="E1099" s="130"/>
      <c r="F1099" s="130"/>
      <c r="G1099" s="130"/>
      <c r="H1099" s="130"/>
      <c r="I1099" s="130"/>
      <c r="J1099" s="130"/>
      <c r="K1099" s="130"/>
      <c r="L1099" s="130"/>
      <c r="M1099" s="130"/>
      <c r="N1099" s="130"/>
      <c r="O1099" s="130"/>
      <c r="P1099" s="55"/>
      <c r="Q1099" s="130"/>
      <c r="R1099" s="130"/>
      <c r="S1099" s="130"/>
      <c r="T1099" s="130"/>
      <c r="U1099" s="130"/>
      <c r="V1099" s="130"/>
      <c r="W1099" s="130"/>
      <c r="X1099" s="130"/>
      <c r="Y1099" s="130"/>
      <c r="Z1099" s="130"/>
    </row>
    <row r="1100" spans="1:26" ht="15.75" customHeight="1">
      <c r="A1100" s="130"/>
      <c r="B1100" s="130"/>
      <c r="C1100" s="130"/>
      <c r="D1100" s="276"/>
      <c r="E1100" s="130"/>
      <c r="F1100" s="130"/>
      <c r="G1100" s="130"/>
      <c r="H1100" s="130"/>
      <c r="I1100" s="130"/>
      <c r="J1100" s="130"/>
      <c r="K1100" s="130"/>
      <c r="L1100" s="130"/>
      <c r="M1100" s="130"/>
      <c r="N1100" s="130"/>
      <c r="O1100" s="130"/>
      <c r="P1100" s="55"/>
      <c r="Q1100" s="130"/>
      <c r="R1100" s="130"/>
      <c r="S1100" s="130"/>
      <c r="T1100" s="130"/>
      <c r="U1100" s="130"/>
      <c r="V1100" s="130"/>
      <c r="W1100" s="130"/>
      <c r="X1100" s="130"/>
      <c r="Y1100" s="130"/>
      <c r="Z1100" s="130"/>
    </row>
    <row r="1101" spans="1:26" ht="15.75" customHeight="1">
      <c r="A1101" s="130"/>
      <c r="B1101" s="130"/>
      <c r="C1101" s="130"/>
      <c r="D1101" s="276"/>
      <c r="E1101" s="130"/>
      <c r="F1101" s="130"/>
      <c r="G1101" s="130"/>
      <c r="H1101" s="130"/>
      <c r="I1101" s="130"/>
      <c r="J1101" s="130"/>
      <c r="K1101" s="130"/>
      <c r="L1101" s="130"/>
      <c r="M1101" s="130"/>
      <c r="N1101" s="130"/>
      <c r="O1101" s="130"/>
      <c r="P1101" s="55"/>
      <c r="Q1101" s="130"/>
      <c r="R1101" s="130"/>
      <c r="S1101" s="130"/>
      <c r="T1101" s="130"/>
      <c r="U1101" s="130"/>
      <c r="V1101" s="130"/>
      <c r="W1101" s="130"/>
      <c r="X1101" s="130"/>
      <c r="Y1101" s="130"/>
      <c r="Z1101" s="130"/>
    </row>
    <row r="1102" spans="1:26" ht="15.75" customHeight="1">
      <c r="A1102" s="130"/>
      <c r="B1102" s="130"/>
      <c r="C1102" s="130"/>
      <c r="D1102" s="276"/>
      <c r="E1102" s="130"/>
      <c r="F1102" s="130"/>
      <c r="G1102" s="130"/>
      <c r="H1102" s="130"/>
      <c r="I1102" s="130"/>
      <c r="J1102" s="130"/>
      <c r="K1102" s="130"/>
      <c r="L1102" s="130"/>
      <c r="M1102" s="130"/>
      <c r="N1102" s="130"/>
      <c r="O1102" s="130"/>
      <c r="P1102" s="55"/>
      <c r="Q1102" s="130"/>
      <c r="R1102" s="130"/>
      <c r="S1102" s="130"/>
      <c r="T1102" s="130"/>
      <c r="U1102" s="130"/>
      <c r="V1102" s="130"/>
      <c r="W1102" s="130"/>
      <c r="X1102" s="130"/>
      <c r="Y1102" s="130"/>
      <c r="Z1102" s="130"/>
    </row>
    <row r="1103" spans="1:26" ht="15.75" customHeight="1">
      <c r="A1103" s="130"/>
      <c r="B1103" s="130"/>
      <c r="C1103" s="130"/>
      <c r="D1103" s="276"/>
      <c r="E1103" s="130"/>
      <c r="F1103" s="130"/>
      <c r="G1103" s="130"/>
      <c r="H1103" s="130"/>
      <c r="I1103" s="130"/>
      <c r="J1103" s="130"/>
      <c r="K1103" s="130"/>
      <c r="L1103" s="130"/>
      <c r="M1103" s="130"/>
      <c r="N1103" s="130"/>
      <c r="O1103" s="130"/>
      <c r="P1103" s="55"/>
      <c r="Q1103" s="130"/>
      <c r="R1103" s="130"/>
      <c r="S1103" s="130"/>
      <c r="T1103" s="130"/>
      <c r="U1103" s="130"/>
      <c r="V1103" s="130"/>
      <c r="W1103" s="130"/>
      <c r="X1103" s="130"/>
      <c r="Y1103" s="130"/>
      <c r="Z1103" s="130"/>
    </row>
    <row r="1104" spans="1:26" ht="15.75" customHeight="1">
      <c r="A1104" s="130"/>
      <c r="B1104" s="130"/>
      <c r="C1104" s="130"/>
      <c r="D1104" s="276"/>
      <c r="E1104" s="130"/>
      <c r="F1104" s="130"/>
      <c r="G1104" s="130"/>
      <c r="H1104" s="130"/>
      <c r="I1104" s="130"/>
      <c r="J1104" s="130"/>
      <c r="K1104" s="130"/>
      <c r="L1104" s="130"/>
      <c r="M1104" s="130"/>
      <c r="N1104" s="130"/>
      <c r="O1104" s="130"/>
      <c r="P1104" s="55"/>
      <c r="Q1104" s="130"/>
      <c r="R1104" s="130"/>
      <c r="S1104" s="130"/>
      <c r="T1104" s="130"/>
      <c r="U1104" s="130"/>
      <c r="V1104" s="130"/>
      <c r="W1104" s="130"/>
      <c r="X1104" s="130"/>
      <c r="Y1104" s="130"/>
      <c r="Z1104" s="130"/>
    </row>
    <row r="1105" spans="1:26" ht="15.75" customHeight="1">
      <c r="A1105" s="130"/>
      <c r="B1105" s="130"/>
      <c r="C1105" s="130"/>
      <c r="D1105" s="276"/>
      <c r="E1105" s="130"/>
      <c r="F1105" s="130"/>
      <c r="G1105" s="130"/>
      <c r="H1105" s="130"/>
      <c r="I1105" s="130"/>
      <c r="J1105" s="130"/>
      <c r="K1105" s="130"/>
      <c r="L1105" s="130"/>
      <c r="M1105" s="130"/>
      <c r="N1105" s="130"/>
      <c r="O1105" s="130"/>
      <c r="P1105" s="55"/>
      <c r="Q1105" s="130"/>
      <c r="R1105" s="130"/>
      <c r="S1105" s="130"/>
      <c r="T1105" s="130"/>
      <c r="U1105" s="130"/>
      <c r="V1105" s="130"/>
      <c r="W1105" s="130"/>
      <c r="X1105" s="130"/>
      <c r="Y1105" s="130"/>
      <c r="Z1105" s="130"/>
    </row>
    <row r="1106" spans="1:26" ht="15.75" customHeight="1">
      <c r="A1106" s="130"/>
      <c r="B1106" s="130"/>
      <c r="C1106" s="130"/>
      <c r="D1106" s="276"/>
      <c r="E1106" s="130"/>
      <c r="F1106" s="130"/>
      <c r="G1106" s="130"/>
      <c r="H1106" s="130"/>
      <c r="I1106" s="130"/>
      <c r="J1106" s="130"/>
      <c r="K1106" s="130"/>
      <c r="L1106" s="130"/>
      <c r="M1106" s="130"/>
      <c r="N1106" s="130"/>
      <c r="O1106" s="130"/>
      <c r="P1106" s="55"/>
      <c r="Q1106" s="130"/>
      <c r="R1106" s="130"/>
      <c r="S1106" s="130"/>
      <c r="T1106" s="130"/>
      <c r="U1106" s="130"/>
      <c r="V1106" s="130"/>
      <c r="W1106" s="130"/>
      <c r="X1106" s="130"/>
      <c r="Y1106" s="130"/>
      <c r="Z1106" s="130"/>
    </row>
    <row r="1107" spans="1:26" ht="15.75" customHeight="1">
      <c r="A1107" s="130"/>
      <c r="B1107" s="130"/>
      <c r="C1107" s="130"/>
      <c r="D1107" s="276"/>
      <c r="E1107" s="130"/>
      <c r="F1107" s="130"/>
      <c r="G1107" s="130"/>
      <c r="H1107" s="130"/>
      <c r="I1107" s="130"/>
      <c r="J1107" s="130"/>
      <c r="K1107" s="130"/>
      <c r="L1107" s="130"/>
      <c r="M1107" s="130"/>
      <c r="N1107" s="130"/>
      <c r="O1107" s="130"/>
      <c r="P1107" s="55"/>
      <c r="Q1107" s="130"/>
      <c r="R1107" s="130"/>
      <c r="S1107" s="130"/>
      <c r="T1107" s="130"/>
      <c r="U1107" s="130"/>
      <c r="V1107" s="130"/>
      <c r="W1107" s="130"/>
      <c r="X1107" s="130"/>
      <c r="Y1107" s="130"/>
      <c r="Z1107" s="130"/>
    </row>
    <row r="1108" spans="1:26" ht="15.75" customHeight="1">
      <c r="A1108" s="130"/>
      <c r="B1108" s="130"/>
      <c r="C1108" s="130"/>
      <c r="D1108" s="276"/>
      <c r="E1108" s="130"/>
      <c r="F1108" s="130"/>
      <c r="G1108" s="130"/>
      <c r="H1108" s="130"/>
      <c r="I1108" s="130"/>
      <c r="J1108" s="130"/>
      <c r="K1108" s="130"/>
      <c r="L1108" s="130"/>
      <c r="M1108" s="130"/>
      <c r="N1108" s="130"/>
      <c r="O1108" s="130"/>
      <c r="P1108" s="55"/>
      <c r="Q1108" s="130"/>
      <c r="R1108" s="130"/>
      <c r="S1108" s="130"/>
      <c r="T1108" s="130"/>
      <c r="U1108" s="130"/>
      <c r="V1108" s="130"/>
      <c r="W1108" s="130"/>
      <c r="X1108" s="130"/>
      <c r="Y1108" s="130"/>
      <c r="Z1108" s="130"/>
    </row>
    <row r="1109" spans="1:26" ht="15.75" customHeight="1">
      <c r="A1109" s="130"/>
      <c r="B1109" s="130"/>
      <c r="C1109" s="130"/>
      <c r="D1109" s="276"/>
      <c r="E1109" s="130"/>
      <c r="F1109" s="130"/>
      <c r="G1109" s="130"/>
      <c r="H1109" s="130"/>
      <c r="I1109" s="130"/>
      <c r="J1109" s="130"/>
      <c r="K1109" s="130"/>
      <c r="L1109" s="130"/>
      <c r="M1109" s="130"/>
      <c r="N1109" s="130"/>
      <c r="O1109" s="130"/>
      <c r="P1109" s="55"/>
      <c r="Q1109" s="130"/>
      <c r="R1109" s="130"/>
      <c r="S1109" s="130"/>
      <c r="T1109" s="130"/>
      <c r="U1109" s="130"/>
      <c r="V1109" s="130"/>
      <c r="W1109" s="130"/>
      <c r="X1109" s="130"/>
      <c r="Y1109" s="130"/>
      <c r="Z1109" s="130"/>
    </row>
    <row r="1110" spans="1:26" ht="15.75" customHeight="1">
      <c r="A1110" s="130"/>
      <c r="B1110" s="130"/>
      <c r="C1110" s="130"/>
      <c r="D1110" s="276"/>
      <c r="E1110" s="130"/>
      <c r="F1110" s="130"/>
      <c r="G1110" s="130"/>
      <c r="H1110" s="130"/>
      <c r="I1110" s="130"/>
      <c r="J1110" s="130"/>
      <c r="K1110" s="130"/>
      <c r="L1110" s="130"/>
      <c r="M1110" s="130"/>
      <c r="N1110" s="130"/>
      <c r="O1110" s="130"/>
      <c r="P1110" s="55"/>
      <c r="Q1110" s="130"/>
      <c r="R1110" s="130"/>
      <c r="S1110" s="130"/>
      <c r="T1110" s="130"/>
      <c r="U1110" s="130"/>
      <c r="V1110" s="130"/>
      <c r="W1110" s="130"/>
      <c r="X1110" s="130"/>
      <c r="Y1110" s="130"/>
      <c r="Z1110" s="130"/>
    </row>
    <row r="1111" spans="1:26" ht="15.75" customHeight="1">
      <c r="A1111" s="130"/>
      <c r="B1111" s="130"/>
      <c r="C1111" s="130"/>
      <c r="D1111" s="276"/>
      <c r="E1111" s="130"/>
      <c r="F1111" s="130"/>
      <c r="G1111" s="130"/>
      <c r="H1111" s="130"/>
      <c r="I1111" s="130"/>
      <c r="J1111" s="130"/>
      <c r="K1111" s="130"/>
      <c r="L1111" s="130"/>
      <c r="M1111" s="130"/>
      <c r="N1111" s="130"/>
      <c r="O1111" s="130"/>
      <c r="P1111" s="55"/>
      <c r="Q1111" s="130"/>
      <c r="R1111" s="130"/>
      <c r="S1111" s="130"/>
      <c r="T1111" s="130"/>
      <c r="U1111" s="130"/>
      <c r="V1111" s="130"/>
      <c r="W1111" s="130"/>
      <c r="X1111" s="130"/>
      <c r="Y1111" s="130"/>
      <c r="Z1111" s="130"/>
    </row>
    <row r="1112" spans="1:26" ht="15.75" customHeight="1">
      <c r="A1112" s="130"/>
      <c r="B1112" s="130"/>
      <c r="C1112" s="130"/>
      <c r="D1112" s="276"/>
      <c r="E1112" s="130"/>
      <c r="F1112" s="130"/>
      <c r="G1112" s="130"/>
      <c r="H1112" s="130"/>
      <c r="I1112" s="130"/>
      <c r="J1112" s="130"/>
      <c r="K1112" s="130"/>
      <c r="L1112" s="130"/>
      <c r="M1112" s="130"/>
      <c r="N1112" s="130"/>
      <c r="O1112" s="130"/>
      <c r="P1112" s="55"/>
      <c r="Q1112" s="130"/>
      <c r="R1112" s="130"/>
      <c r="S1112" s="130"/>
      <c r="T1112" s="130"/>
      <c r="U1112" s="130"/>
      <c r="V1112" s="130"/>
      <c r="W1112" s="130"/>
      <c r="X1112" s="130"/>
      <c r="Y1112" s="130"/>
      <c r="Z1112" s="130"/>
    </row>
    <row r="1113" spans="1:26" ht="15.75" customHeight="1">
      <c r="A1113" s="130"/>
      <c r="B1113" s="130"/>
      <c r="C1113" s="130"/>
      <c r="D1113" s="276"/>
      <c r="E1113" s="130"/>
      <c r="F1113" s="130"/>
      <c r="G1113" s="130"/>
      <c r="H1113" s="130"/>
      <c r="I1113" s="130"/>
      <c r="J1113" s="130"/>
      <c r="K1113" s="130"/>
      <c r="L1113" s="130"/>
      <c r="M1113" s="130"/>
      <c r="N1113" s="130"/>
      <c r="O1113" s="130"/>
      <c r="P1113" s="55"/>
      <c r="Q1113" s="130"/>
      <c r="R1113" s="130"/>
      <c r="S1113" s="130"/>
      <c r="T1113" s="130"/>
      <c r="U1113" s="130"/>
      <c r="V1113" s="130"/>
      <c r="W1113" s="130"/>
      <c r="X1113" s="130"/>
      <c r="Y1113" s="130"/>
      <c r="Z1113" s="130"/>
    </row>
    <row r="1114" spans="1:26" ht="15.75" customHeight="1">
      <c r="A1114" s="130"/>
      <c r="B1114" s="130"/>
      <c r="C1114" s="130"/>
      <c r="D1114" s="276"/>
      <c r="E1114" s="130"/>
      <c r="F1114" s="130"/>
      <c r="G1114" s="130"/>
      <c r="H1114" s="130"/>
      <c r="I1114" s="130"/>
      <c r="J1114" s="130"/>
      <c r="K1114" s="130"/>
      <c r="L1114" s="130"/>
      <c r="M1114" s="130"/>
      <c r="N1114" s="130"/>
      <c r="O1114" s="130"/>
      <c r="P1114" s="55"/>
      <c r="Q1114" s="130"/>
      <c r="R1114" s="130"/>
      <c r="S1114" s="130"/>
      <c r="T1114" s="130"/>
      <c r="U1114" s="130"/>
      <c r="V1114" s="130"/>
      <c r="W1114" s="130"/>
      <c r="X1114" s="130"/>
      <c r="Y1114" s="130"/>
      <c r="Z1114" s="130"/>
    </row>
    <row r="1115" spans="1:26" ht="15.75" customHeight="1">
      <c r="A1115" s="130"/>
      <c r="B1115" s="130"/>
      <c r="C1115" s="130"/>
      <c r="D1115" s="276"/>
      <c r="E1115" s="130"/>
      <c r="F1115" s="130"/>
      <c r="G1115" s="130"/>
      <c r="H1115" s="130"/>
      <c r="I1115" s="130"/>
      <c r="J1115" s="130"/>
      <c r="K1115" s="130"/>
      <c r="L1115" s="130"/>
      <c r="M1115" s="130"/>
      <c r="N1115" s="130"/>
      <c r="O1115" s="130"/>
      <c r="P1115" s="55"/>
      <c r="Q1115" s="130"/>
      <c r="R1115" s="130"/>
      <c r="S1115" s="130"/>
      <c r="T1115" s="130"/>
      <c r="U1115" s="130"/>
      <c r="V1115" s="130"/>
      <c r="W1115" s="130"/>
      <c r="X1115" s="130"/>
      <c r="Y1115" s="130"/>
      <c r="Z1115" s="130"/>
    </row>
    <row r="1116" spans="1:26" ht="15.75" customHeight="1">
      <c r="A1116" s="130"/>
      <c r="B1116" s="130"/>
      <c r="C1116" s="130"/>
      <c r="D1116" s="276"/>
      <c r="E1116" s="130"/>
      <c r="F1116" s="130"/>
      <c r="G1116" s="130"/>
      <c r="H1116" s="130"/>
      <c r="I1116" s="130"/>
      <c r="J1116" s="130"/>
      <c r="K1116" s="130"/>
      <c r="L1116" s="130"/>
      <c r="M1116" s="130"/>
      <c r="N1116" s="130"/>
      <c r="O1116" s="130"/>
      <c r="P1116" s="55"/>
      <c r="Q1116" s="130"/>
      <c r="R1116" s="130"/>
      <c r="S1116" s="130"/>
      <c r="T1116" s="130"/>
      <c r="U1116" s="130"/>
      <c r="V1116" s="130"/>
      <c r="W1116" s="130"/>
      <c r="X1116" s="130"/>
      <c r="Y1116" s="130"/>
      <c r="Z1116" s="130"/>
    </row>
    <row r="1117" spans="1:26" ht="15.75" customHeight="1">
      <c r="A1117" s="130"/>
      <c r="B1117" s="130"/>
      <c r="C1117" s="130"/>
      <c r="D1117" s="276"/>
      <c r="E1117" s="130"/>
      <c r="F1117" s="130"/>
      <c r="G1117" s="130"/>
      <c r="H1117" s="130"/>
      <c r="I1117" s="130"/>
      <c r="J1117" s="130"/>
      <c r="K1117" s="130"/>
      <c r="L1117" s="130"/>
      <c r="M1117" s="130"/>
      <c r="N1117" s="130"/>
      <c r="O1117" s="130"/>
      <c r="P1117" s="55"/>
      <c r="Q1117" s="130"/>
      <c r="R1117" s="130"/>
      <c r="S1117" s="130"/>
      <c r="T1117" s="130"/>
      <c r="U1117" s="130"/>
      <c r="V1117" s="130"/>
      <c r="W1117" s="130"/>
      <c r="X1117" s="130"/>
      <c r="Y1117" s="130"/>
      <c r="Z1117" s="130"/>
    </row>
    <row r="1118" spans="1:26" ht="15.75" customHeight="1">
      <c r="A1118" s="130"/>
      <c r="B1118" s="130"/>
      <c r="C1118" s="130"/>
      <c r="D1118" s="276"/>
      <c r="E1118" s="130"/>
      <c r="F1118" s="130"/>
      <c r="G1118" s="130"/>
      <c r="H1118" s="130"/>
      <c r="I1118" s="130"/>
      <c r="J1118" s="130"/>
      <c r="K1118" s="130"/>
      <c r="L1118" s="130"/>
      <c r="M1118" s="130"/>
      <c r="N1118" s="130"/>
      <c r="O1118" s="130"/>
      <c r="P1118" s="55"/>
      <c r="Q1118" s="130"/>
      <c r="R1118" s="130"/>
      <c r="S1118" s="130"/>
      <c r="T1118" s="130"/>
      <c r="U1118" s="130"/>
      <c r="V1118" s="130"/>
      <c r="W1118" s="130"/>
      <c r="X1118" s="130"/>
      <c r="Y1118" s="130"/>
      <c r="Z1118" s="130"/>
    </row>
    <row r="1119" spans="1:26" ht="15.75" customHeight="1">
      <c r="A1119" s="130"/>
      <c r="B1119" s="130"/>
      <c r="C1119" s="130"/>
      <c r="D1119" s="276"/>
      <c r="E1119" s="130"/>
      <c r="F1119" s="130"/>
      <c r="G1119" s="130"/>
      <c r="H1119" s="130"/>
      <c r="I1119" s="130"/>
      <c r="J1119" s="130"/>
      <c r="K1119" s="130"/>
      <c r="L1119" s="130"/>
      <c r="M1119" s="130"/>
      <c r="N1119" s="130"/>
      <c r="O1119" s="130"/>
      <c r="P1119" s="55"/>
      <c r="Q1119" s="130"/>
      <c r="R1119" s="130"/>
      <c r="S1119" s="130"/>
      <c r="T1119" s="130"/>
      <c r="U1119" s="130"/>
      <c r="V1119" s="130"/>
      <c r="W1119" s="130"/>
      <c r="X1119" s="130"/>
      <c r="Y1119" s="130"/>
      <c r="Z1119" s="130"/>
    </row>
    <row r="1120" spans="1:26" ht="15.75" customHeight="1">
      <c r="A1120" s="130"/>
      <c r="B1120" s="130"/>
      <c r="C1120" s="130"/>
      <c r="D1120" s="276"/>
      <c r="E1120" s="130"/>
      <c r="F1120" s="130"/>
      <c r="G1120" s="130"/>
      <c r="H1120" s="130"/>
      <c r="I1120" s="130"/>
      <c r="J1120" s="130"/>
      <c r="K1120" s="130"/>
      <c r="L1120" s="130"/>
      <c r="M1120" s="130"/>
      <c r="N1120" s="130"/>
      <c r="O1120" s="130"/>
      <c r="P1120" s="55"/>
      <c r="Q1120" s="130"/>
      <c r="R1120" s="130"/>
      <c r="S1120" s="130"/>
      <c r="T1120" s="130"/>
      <c r="U1120" s="130"/>
      <c r="V1120" s="130"/>
      <c r="W1120" s="130"/>
      <c r="X1120" s="130"/>
      <c r="Y1120" s="130"/>
      <c r="Z1120" s="130"/>
    </row>
    <row r="1121" spans="1:26" ht="15.75" customHeight="1">
      <c r="A1121" s="130"/>
      <c r="B1121" s="130"/>
      <c r="C1121" s="130"/>
      <c r="D1121" s="276"/>
      <c r="E1121" s="130"/>
      <c r="F1121" s="130"/>
      <c r="G1121" s="130"/>
      <c r="H1121" s="130"/>
      <c r="I1121" s="130"/>
      <c r="J1121" s="130"/>
      <c r="K1121" s="130"/>
      <c r="L1121" s="130"/>
      <c r="M1121" s="130"/>
      <c r="N1121" s="130"/>
      <c r="O1121" s="130"/>
      <c r="P1121" s="55"/>
      <c r="Q1121" s="130"/>
      <c r="R1121" s="130"/>
      <c r="S1121" s="130"/>
      <c r="T1121" s="130"/>
      <c r="U1121" s="130"/>
      <c r="V1121" s="130"/>
      <c r="W1121" s="130"/>
      <c r="X1121" s="130"/>
      <c r="Y1121" s="130"/>
      <c r="Z1121" s="130"/>
    </row>
    <row r="1122" spans="1:26" ht="15.75" customHeight="1">
      <c r="A1122" s="130"/>
      <c r="B1122" s="130"/>
      <c r="C1122" s="130"/>
      <c r="D1122" s="276"/>
      <c r="E1122" s="130"/>
      <c r="F1122" s="130"/>
      <c r="G1122" s="130"/>
      <c r="H1122" s="130"/>
      <c r="I1122" s="130"/>
      <c r="J1122" s="130"/>
      <c r="K1122" s="130"/>
      <c r="L1122" s="130"/>
      <c r="M1122" s="130"/>
      <c r="N1122" s="130"/>
      <c r="O1122" s="130"/>
      <c r="P1122" s="55"/>
      <c r="Q1122" s="130"/>
      <c r="R1122" s="130"/>
      <c r="S1122" s="130"/>
      <c r="T1122" s="130"/>
      <c r="U1122" s="130"/>
      <c r="V1122" s="130"/>
      <c r="W1122" s="130"/>
      <c r="X1122" s="130"/>
      <c r="Y1122" s="130"/>
      <c r="Z1122" s="130"/>
    </row>
    <row r="1123" spans="1:26" ht="15.75" customHeight="1">
      <c r="A1123" s="130"/>
      <c r="B1123" s="130"/>
      <c r="C1123" s="130"/>
      <c r="D1123" s="276"/>
      <c r="E1123" s="130"/>
      <c r="F1123" s="130"/>
      <c r="G1123" s="130"/>
      <c r="H1123" s="130"/>
      <c r="I1123" s="130"/>
      <c r="J1123" s="130"/>
      <c r="K1123" s="130"/>
      <c r="L1123" s="130"/>
      <c r="M1123" s="130"/>
      <c r="N1123" s="130"/>
      <c r="O1123" s="130"/>
      <c r="P1123" s="55"/>
      <c r="Q1123" s="130"/>
      <c r="R1123" s="130"/>
      <c r="S1123" s="130"/>
      <c r="T1123" s="130"/>
      <c r="U1123" s="130"/>
      <c r="V1123" s="130"/>
      <c r="W1123" s="130"/>
      <c r="X1123" s="130"/>
      <c r="Y1123" s="130"/>
      <c r="Z1123" s="130"/>
    </row>
    <row r="1124" spans="1:26" ht="15.75" customHeight="1">
      <c r="A1124" s="130"/>
      <c r="B1124" s="130"/>
      <c r="C1124" s="130"/>
      <c r="D1124" s="276"/>
      <c r="E1124" s="130"/>
      <c r="F1124" s="130"/>
      <c r="G1124" s="130"/>
      <c r="H1124" s="130"/>
      <c r="I1124" s="130"/>
      <c r="J1124" s="130"/>
      <c r="K1124" s="130"/>
      <c r="L1124" s="130"/>
      <c r="M1124" s="130"/>
      <c r="N1124" s="130"/>
      <c r="O1124" s="130"/>
      <c r="P1124" s="55"/>
      <c r="Q1124" s="130"/>
      <c r="R1124" s="130"/>
      <c r="S1124" s="130"/>
      <c r="T1124" s="130"/>
      <c r="U1124" s="130"/>
      <c r="V1124" s="130"/>
      <c r="W1124" s="130"/>
      <c r="X1124" s="130"/>
      <c r="Y1124" s="130"/>
      <c r="Z1124" s="130"/>
    </row>
    <row r="1125" spans="1:26" ht="15.75" customHeight="1">
      <c r="A1125" s="130"/>
      <c r="B1125" s="130"/>
      <c r="C1125" s="130"/>
      <c r="D1125" s="276"/>
      <c r="E1125" s="130"/>
      <c r="F1125" s="130"/>
      <c r="G1125" s="130"/>
      <c r="H1125" s="130"/>
      <c r="I1125" s="130"/>
      <c r="J1125" s="130"/>
      <c r="K1125" s="130"/>
      <c r="L1125" s="130"/>
      <c r="M1125" s="130"/>
      <c r="N1125" s="130"/>
      <c r="O1125" s="130"/>
      <c r="P1125" s="55"/>
      <c r="Q1125" s="130"/>
      <c r="R1125" s="130"/>
      <c r="S1125" s="130"/>
      <c r="T1125" s="130"/>
      <c r="U1125" s="130"/>
      <c r="V1125" s="130"/>
      <c r="W1125" s="130"/>
      <c r="X1125" s="130"/>
      <c r="Y1125" s="130"/>
      <c r="Z1125" s="130"/>
    </row>
    <row r="1126" spans="1:26" ht="15.75" customHeight="1">
      <c r="A1126" s="130"/>
      <c r="B1126" s="130"/>
      <c r="C1126" s="130"/>
      <c r="D1126" s="276"/>
      <c r="E1126" s="130"/>
      <c r="F1126" s="130"/>
      <c r="G1126" s="130"/>
      <c r="H1126" s="130"/>
      <c r="I1126" s="130"/>
      <c r="J1126" s="130"/>
      <c r="K1126" s="130"/>
      <c r="L1126" s="130"/>
      <c r="M1126" s="130"/>
      <c r="N1126" s="130"/>
      <c r="O1126" s="130"/>
      <c r="P1126" s="55"/>
      <c r="Q1126" s="130"/>
      <c r="R1126" s="130"/>
      <c r="S1126" s="130"/>
      <c r="T1126" s="130"/>
      <c r="U1126" s="130"/>
      <c r="V1126" s="130"/>
      <c r="W1126" s="130"/>
      <c r="X1126" s="130"/>
      <c r="Y1126" s="130"/>
      <c r="Z1126" s="130"/>
    </row>
    <row r="1127" spans="1:26" ht="15.75" customHeight="1">
      <c r="A1127" s="130"/>
      <c r="B1127" s="130"/>
      <c r="C1127" s="130"/>
      <c r="D1127" s="276"/>
      <c r="E1127" s="130"/>
      <c r="F1127" s="130"/>
      <c r="G1127" s="130"/>
      <c r="H1127" s="130"/>
      <c r="I1127" s="130"/>
      <c r="J1127" s="130"/>
      <c r="K1127" s="130"/>
      <c r="L1127" s="130"/>
      <c r="M1127" s="130"/>
      <c r="N1127" s="130"/>
      <c r="O1127" s="130"/>
      <c r="P1127" s="55"/>
      <c r="Q1127" s="130"/>
      <c r="R1127" s="130"/>
      <c r="S1127" s="130"/>
      <c r="T1127" s="130"/>
      <c r="U1127" s="130"/>
      <c r="V1127" s="130"/>
      <c r="W1127" s="130"/>
      <c r="X1127" s="130"/>
      <c r="Y1127" s="130"/>
      <c r="Z1127" s="130"/>
    </row>
    <row r="1128" spans="1:26" ht="15.75" customHeight="1">
      <c r="A1128" s="130"/>
      <c r="B1128" s="130"/>
      <c r="C1128" s="130"/>
      <c r="D1128" s="276"/>
      <c r="E1128" s="130"/>
      <c r="F1128" s="130"/>
      <c r="G1128" s="130"/>
      <c r="H1128" s="130"/>
      <c r="I1128" s="130"/>
      <c r="J1128" s="130"/>
      <c r="K1128" s="130"/>
      <c r="L1128" s="130"/>
      <c r="M1128" s="130"/>
      <c r="N1128" s="130"/>
      <c r="O1128" s="130"/>
      <c r="P1128" s="55"/>
      <c r="Q1128" s="130"/>
      <c r="R1128" s="130"/>
      <c r="S1128" s="130"/>
      <c r="T1128" s="130"/>
      <c r="U1128" s="130"/>
      <c r="V1128" s="130"/>
      <c r="W1128" s="130"/>
      <c r="X1128" s="130"/>
      <c r="Y1128" s="130"/>
      <c r="Z1128" s="130"/>
    </row>
    <row r="1129" spans="1:26" ht="15.75" customHeight="1">
      <c r="A1129" s="130"/>
      <c r="B1129" s="130"/>
      <c r="C1129" s="130"/>
      <c r="D1129" s="276"/>
      <c r="E1129" s="130"/>
      <c r="F1129" s="130"/>
      <c r="G1129" s="130"/>
      <c r="H1129" s="130"/>
      <c r="I1129" s="130"/>
      <c r="J1129" s="130"/>
      <c r="K1129" s="130"/>
      <c r="L1129" s="130"/>
      <c r="M1129" s="130"/>
      <c r="N1129" s="130"/>
      <c r="O1129" s="130"/>
      <c r="P1129" s="55"/>
      <c r="Q1129" s="130"/>
      <c r="R1129" s="130"/>
      <c r="S1129" s="130"/>
      <c r="T1129" s="130"/>
      <c r="U1129" s="130"/>
      <c r="V1129" s="130"/>
      <c r="W1129" s="130"/>
      <c r="X1129" s="130"/>
      <c r="Y1129" s="130"/>
      <c r="Z1129" s="130"/>
    </row>
    <row r="1130" spans="1:26" ht="15.75" customHeight="1">
      <c r="A1130" s="130"/>
      <c r="B1130" s="130"/>
      <c r="C1130" s="130"/>
      <c r="D1130" s="276"/>
      <c r="E1130" s="130"/>
      <c r="F1130" s="130"/>
      <c r="G1130" s="130"/>
      <c r="H1130" s="130"/>
      <c r="I1130" s="130"/>
      <c r="J1130" s="130"/>
      <c r="K1130" s="130"/>
      <c r="L1130" s="130"/>
      <c r="M1130" s="130"/>
      <c r="N1130" s="130"/>
      <c r="O1130" s="130"/>
      <c r="P1130" s="55"/>
      <c r="Q1130" s="130"/>
      <c r="R1130" s="130"/>
      <c r="S1130" s="130"/>
      <c r="T1130" s="130"/>
      <c r="U1130" s="130"/>
      <c r="V1130" s="130"/>
      <c r="W1130" s="130"/>
      <c r="X1130" s="130"/>
      <c r="Y1130" s="130"/>
      <c r="Z1130" s="130"/>
    </row>
    <row r="1131" spans="1:26" ht="15.75" customHeight="1">
      <c r="A1131" s="130"/>
      <c r="B1131" s="130"/>
      <c r="C1131" s="130"/>
      <c r="D1131" s="276"/>
      <c r="E1131" s="130"/>
      <c r="F1131" s="130"/>
      <c r="G1131" s="130"/>
      <c r="H1131" s="130"/>
      <c r="I1131" s="130"/>
      <c r="J1131" s="130"/>
      <c r="K1131" s="130"/>
      <c r="L1131" s="130"/>
      <c r="M1131" s="130"/>
      <c r="N1131" s="130"/>
      <c r="O1131" s="130"/>
      <c r="P1131" s="55"/>
      <c r="Q1131" s="130"/>
      <c r="R1131" s="130"/>
      <c r="S1131" s="130"/>
      <c r="T1131" s="130"/>
      <c r="U1131" s="130"/>
      <c r="V1131" s="130"/>
      <c r="W1131" s="130"/>
      <c r="X1131" s="130"/>
      <c r="Y1131" s="130"/>
      <c r="Z1131" s="130"/>
    </row>
    <row r="1132" spans="1:26" ht="15.75" customHeight="1">
      <c r="A1132" s="130"/>
      <c r="B1132" s="130"/>
      <c r="C1132" s="130"/>
      <c r="D1132" s="276"/>
      <c r="E1132" s="130"/>
      <c r="F1132" s="130"/>
      <c r="G1132" s="130"/>
      <c r="H1132" s="130"/>
      <c r="I1132" s="130"/>
      <c r="J1132" s="130"/>
      <c r="K1132" s="130"/>
      <c r="L1132" s="130"/>
      <c r="M1132" s="130"/>
      <c r="N1132" s="130"/>
      <c r="O1132" s="130"/>
      <c r="P1132" s="55"/>
      <c r="Q1132" s="130"/>
      <c r="R1132" s="130"/>
      <c r="S1132" s="130"/>
      <c r="T1132" s="130"/>
      <c r="U1132" s="130"/>
      <c r="V1132" s="130"/>
      <c r="W1132" s="130"/>
      <c r="X1132" s="130"/>
      <c r="Y1132" s="130"/>
      <c r="Z1132" s="130"/>
    </row>
    <row r="1133" spans="1:26" ht="15.75" customHeight="1">
      <c r="A1133" s="130"/>
      <c r="B1133" s="130"/>
      <c r="C1133" s="130"/>
      <c r="D1133" s="276"/>
      <c r="E1133" s="130"/>
      <c r="F1133" s="130"/>
      <c r="G1133" s="130"/>
      <c r="H1133" s="130"/>
      <c r="I1133" s="130"/>
      <c r="J1133" s="130"/>
      <c r="K1133" s="130"/>
      <c r="L1133" s="130"/>
      <c r="M1133" s="130"/>
      <c r="N1133" s="130"/>
      <c r="O1133" s="130"/>
      <c r="P1133" s="55"/>
      <c r="Q1133" s="130"/>
      <c r="R1133" s="130"/>
      <c r="S1133" s="130"/>
      <c r="T1133" s="130"/>
      <c r="U1133" s="130"/>
      <c r="V1133" s="130"/>
      <c r="W1133" s="130"/>
      <c r="X1133" s="130"/>
      <c r="Y1133" s="130"/>
      <c r="Z1133" s="130"/>
    </row>
    <row r="1134" spans="1:26" ht="15.75" customHeight="1">
      <c r="A1134" s="130"/>
      <c r="B1134" s="130"/>
      <c r="C1134" s="130"/>
      <c r="D1134" s="276"/>
      <c r="E1134" s="130"/>
      <c r="F1134" s="130"/>
      <c r="G1134" s="130"/>
      <c r="H1134" s="130"/>
      <c r="I1134" s="130"/>
      <c r="J1134" s="130"/>
      <c r="K1134" s="130"/>
      <c r="L1134" s="130"/>
      <c r="M1134" s="130"/>
      <c r="N1134" s="130"/>
      <c r="O1134" s="130"/>
      <c r="P1134" s="55"/>
      <c r="Q1134" s="130"/>
      <c r="R1134" s="130"/>
      <c r="S1134" s="130"/>
      <c r="T1134" s="130"/>
      <c r="U1134" s="130"/>
      <c r="V1134" s="130"/>
      <c r="W1134" s="130"/>
      <c r="X1134" s="130"/>
      <c r="Y1134" s="130"/>
      <c r="Z1134" s="130"/>
    </row>
    <row r="1135" spans="1:26" ht="15.75" customHeight="1">
      <c r="A1135" s="130"/>
      <c r="B1135" s="130"/>
      <c r="C1135" s="130"/>
      <c r="D1135" s="276"/>
      <c r="E1135" s="130"/>
      <c r="F1135" s="130"/>
      <c r="G1135" s="130"/>
      <c r="H1135" s="130"/>
      <c r="I1135" s="130"/>
      <c r="J1135" s="130"/>
      <c r="K1135" s="130"/>
      <c r="L1135" s="130"/>
      <c r="M1135" s="130"/>
      <c r="N1135" s="130"/>
      <c r="O1135" s="130"/>
      <c r="P1135" s="55"/>
      <c r="Q1135" s="130"/>
      <c r="R1135" s="130"/>
      <c r="S1135" s="130"/>
      <c r="T1135" s="130"/>
      <c r="U1135" s="130"/>
      <c r="V1135" s="130"/>
      <c r="W1135" s="130"/>
      <c r="X1135" s="130"/>
      <c r="Y1135" s="130"/>
      <c r="Z1135" s="130"/>
    </row>
    <row r="1136" spans="1:26" ht="15.75" customHeight="1">
      <c r="A1136" s="130"/>
      <c r="B1136" s="130"/>
      <c r="C1136" s="130"/>
      <c r="D1136" s="276"/>
      <c r="E1136" s="130"/>
      <c r="F1136" s="130"/>
      <c r="G1136" s="130"/>
      <c r="H1136" s="130"/>
      <c r="I1136" s="130"/>
      <c r="J1136" s="130"/>
      <c r="K1136" s="130"/>
      <c r="L1136" s="130"/>
      <c r="M1136" s="130"/>
      <c r="N1136" s="130"/>
      <c r="O1136" s="130"/>
      <c r="P1136" s="55"/>
      <c r="Q1136" s="130"/>
      <c r="R1136" s="130"/>
      <c r="S1136" s="130"/>
      <c r="T1136" s="130"/>
      <c r="U1136" s="130"/>
      <c r="V1136" s="130"/>
      <c r="W1136" s="130"/>
      <c r="X1136" s="130"/>
      <c r="Y1136" s="130"/>
      <c r="Z1136" s="130"/>
    </row>
    <row r="1137" spans="1:26" ht="15.75" customHeight="1">
      <c r="A1137" s="130"/>
      <c r="B1137" s="130"/>
      <c r="C1137" s="130"/>
      <c r="D1137" s="276"/>
      <c r="E1137" s="130"/>
      <c r="F1137" s="130"/>
      <c r="G1137" s="130"/>
      <c r="H1137" s="130"/>
      <c r="I1137" s="130"/>
      <c r="J1137" s="130"/>
      <c r="K1137" s="130"/>
      <c r="L1137" s="130"/>
      <c r="M1137" s="130"/>
      <c r="N1137" s="130"/>
      <c r="O1137" s="130"/>
      <c r="P1137" s="55"/>
      <c r="Q1137" s="130"/>
      <c r="R1137" s="130"/>
      <c r="S1137" s="130"/>
      <c r="T1137" s="130"/>
      <c r="U1137" s="130"/>
      <c r="V1137" s="130"/>
      <c r="W1137" s="130"/>
      <c r="X1137" s="130"/>
      <c r="Y1137" s="130"/>
      <c r="Z1137" s="130"/>
    </row>
    <row r="1138" spans="1:26" ht="15.75" customHeight="1">
      <c r="A1138" s="130"/>
      <c r="B1138" s="130"/>
      <c r="C1138" s="130"/>
      <c r="D1138" s="276"/>
      <c r="E1138" s="130"/>
      <c r="F1138" s="130"/>
      <c r="G1138" s="130"/>
      <c r="H1138" s="130"/>
      <c r="I1138" s="130"/>
      <c r="J1138" s="130"/>
      <c r="K1138" s="130"/>
      <c r="L1138" s="130"/>
      <c r="M1138" s="130"/>
      <c r="N1138" s="130"/>
      <c r="O1138" s="130"/>
      <c r="P1138" s="55"/>
      <c r="Q1138" s="130"/>
      <c r="R1138" s="130"/>
      <c r="S1138" s="130"/>
      <c r="T1138" s="130"/>
      <c r="U1138" s="130"/>
      <c r="V1138" s="130"/>
      <c r="W1138" s="130"/>
      <c r="X1138" s="130"/>
      <c r="Y1138" s="130"/>
      <c r="Z1138" s="130"/>
    </row>
    <row r="1139" spans="1:26" ht="15.75" customHeight="1">
      <c r="A1139" s="130"/>
      <c r="B1139" s="130"/>
      <c r="C1139" s="130"/>
      <c r="D1139" s="276"/>
      <c r="E1139" s="130"/>
      <c r="F1139" s="130"/>
      <c r="G1139" s="130"/>
      <c r="H1139" s="130"/>
      <c r="I1139" s="130"/>
      <c r="J1139" s="130"/>
      <c r="K1139" s="130"/>
      <c r="L1139" s="130"/>
      <c r="M1139" s="130"/>
      <c r="N1139" s="130"/>
      <c r="O1139" s="130"/>
      <c r="P1139" s="55"/>
      <c r="Q1139" s="130"/>
      <c r="R1139" s="130"/>
      <c r="S1139" s="130"/>
      <c r="T1139" s="130"/>
      <c r="U1139" s="130"/>
      <c r="V1139" s="130"/>
      <c r="W1139" s="130"/>
      <c r="X1139" s="130"/>
      <c r="Y1139" s="130"/>
      <c r="Z1139" s="130"/>
    </row>
    <row r="1140" spans="1:26" ht="15.75" customHeight="1">
      <c r="A1140" s="130"/>
      <c r="B1140" s="130"/>
      <c r="C1140" s="130"/>
      <c r="D1140" s="276"/>
      <c r="E1140" s="130"/>
      <c r="F1140" s="130"/>
      <c r="G1140" s="130"/>
      <c r="H1140" s="130"/>
      <c r="I1140" s="130"/>
      <c r="J1140" s="130"/>
      <c r="K1140" s="130"/>
      <c r="L1140" s="130"/>
      <c r="M1140" s="130"/>
      <c r="N1140" s="130"/>
      <c r="O1140" s="130"/>
      <c r="P1140" s="55"/>
      <c r="Q1140" s="130"/>
      <c r="R1140" s="130"/>
      <c r="S1140" s="130"/>
      <c r="T1140" s="130"/>
      <c r="U1140" s="130"/>
      <c r="V1140" s="130"/>
      <c r="W1140" s="130"/>
      <c r="X1140" s="130"/>
      <c r="Y1140" s="130"/>
      <c r="Z1140" s="130"/>
    </row>
    <row r="1141" spans="1:26" ht="15.75" customHeight="1">
      <c r="A1141" s="130"/>
      <c r="B1141" s="130"/>
      <c r="C1141" s="130"/>
      <c r="D1141" s="276"/>
      <c r="E1141" s="130"/>
      <c r="F1141" s="130"/>
      <c r="G1141" s="130"/>
      <c r="H1141" s="130"/>
      <c r="I1141" s="130"/>
      <c r="J1141" s="130"/>
      <c r="K1141" s="130"/>
      <c r="L1141" s="130"/>
      <c r="M1141" s="130"/>
      <c r="N1141" s="130"/>
      <c r="O1141" s="130"/>
      <c r="P1141" s="55"/>
      <c r="Q1141" s="130"/>
      <c r="R1141" s="130"/>
      <c r="S1141" s="130"/>
      <c r="T1141" s="130"/>
      <c r="U1141" s="130"/>
      <c r="V1141" s="130"/>
      <c r="W1141" s="130"/>
      <c r="X1141" s="130"/>
      <c r="Y1141" s="130"/>
      <c r="Z1141" s="130"/>
    </row>
    <row r="1142" spans="1:26" ht="15.75" customHeight="1">
      <c r="A1142" s="130"/>
      <c r="B1142" s="130"/>
      <c r="C1142" s="130"/>
      <c r="D1142" s="276"/>
      <c r="E1142" s="130"/>
      <c r="F1142" s="130"/>
      <c r="G1142" s="130"/>
      <c r="H1142" s="130"/>
      <c r="I1142" s="130"/>
      <c r="J1142" s="130"/>
      <c r="K1142" s="130"/>
      <c r="L1142" s="130"/>
      <c r="M1142" s="130"/>
      <c r="N1142" s="130"/>
      <c r="O1142" s="130"/>
      <c r="P1142" s="55"/>
      <c r="Q1142" s="130"/>
      <c r="R1142" s="130"/>
      <c r="S1142" s="130"/>
      <c r="T1142" s="130"/>
      <c r="U1142" s="130"/>
      <c r="V1142" s="130"/>
      <c r="W1142" s="130"/>
      <c r="X1142" s="130"/>
      <c r="Y1142" s="130"/>
      <c r="Z1142" s="130"/>
    </row>
    <row r="1143" spans="1:26" ht="15.75" customHeight="1">
      <c r="A1143" s="130"/>
      <c r="B1143" s="130"/>
      <c r="C1143" s="130"/>
      <c r="D1143" s="276"/>
      <c r="E1143" s="130"/>
      <c r="F1143" s="130"/>
      <c r="G1143" s="130"/>
      <c r="H1143" s="130"/>
      <c r="I1143" s="130"/>
      <c r="J1143" s="130"/>
      <c r="K1143" s="130"/>
      <c r="L1143" s="130"/>
      <c r="M1143" s="130"/>
      <c r="N1143" s="130"/>
      <c r="O1143" s="130"/>
      <c r="P1143" s="55"/>
      <c r="Q1143" s="130"/>
      <c r="R1143" s="130"/>
      <c r="S1143" s="130"/>
      <c r="T1143" s="130"/>
      <c r="U1143" s="130"/>
      <c r="V1143" s="130"/>
      <c r="W1143" s="130"/>
      <c r="X1143" s="130"/>
      <c r="Y1143" s="130"/>
      <c r="Z1143" s="130"/>
    </row>
    <row r="1144" spans="1:26" ht="15.75" customHeight="1">
      <c r="A1144" s="130"/>
      <c r="B1144" s="130"/>
      <c r="C1144" s="130"/>
      <c r="D1144" s="276"/>
      <c r="E1144" s="130"/>
      <c r="F1144" s="130"/>
      <c r="G1144" s="130"/>
      <c r="H1144" s="130"/>
      <c r="I1144" s="130"/>
      <c r="J1144" s="130"/>
      <c r="K1144" s="130"/>
      <c r="L1144" s="130"/>
      <c r="M1144" s="130"/>
      <c r="N1144" s="130"/>
      <c r="O1144" s="130"/>
      <c r="P1144" s="55"/>
      <c r="Q1144" s="130"/>
      <c r="R1144" s="130"/>
      <c r="S1144" s="130"/>
      <c r="T1144" s="130"/>
      <c r="U1144" s="130"/>
      <c r="V1144" s="130"/>
      <c r="W1144" s="130"/>
      <c r="X1144" s="130"/>
      <c r="Y1144" s="130"/>
      <c r="Z1144" s="130"/>
    </row>
    <row r="1145" spans="1:26" ht="15.75" customHeight="1">
      <c r="A1145" s="130"/>
      <c r="B1145" s="130"/>
      <c r="C1145" s="130"/>
      <c r="D1145" s="276"/>
      <c r="E1145" s="130"/>
      <c r="F1145" s="130"/>
      <c r="G1145" s="130"/>
      <c r="H1145" s="130"/>
      <c r="I1145" s="130"/>
      <c r="J1145" s="130"/>
      <c r="K1145" s="130"/>
      <c r="L1145" s="130"/>
      <c r="M1145" s="130"/>
      <c r="N1145" s="130"/>
      <c r="O1145" s="130"/>
      <c r="P1145" s="55"/>
      <c r="Q1145" s="130"/>
      <c r="R1145" s="130"/>
      <c r="S1145" s="130"/>
      <c r="T1145" s="130"/>
      <c r="U1145" s="130"/>
      <c r="V1145" s="130"/>
      <c r="W1145" s="130"/>
      <c r="X1145" s="130"/>
      <c r="Y1145" s="130"/>
      <c r="Z1145" s="130"/>
    </row>
    <row r="1146" spans="1:26" ht="15.75" customHeight="1">
      <c r="A1146" s="130"/>
      <c r="B1146" s="130"/>
      <c r="C1146" s="130"/>
      <c r="D1146" s="276"/>
      <c r="E1146" s="130"/>
      <c r="F1146" s="130"/>
      <c r="G1146" s="130"/>
      <c r="H1146" s="130"/>
      <c r="I1146" s="130"/>
      <c r="J1146" s="130"/>
      <c r="K1146" s="130"/>
      <c r="L1146" s="130"/>
      <c r="M1146" s="130"/>
      <c r="N1146" s="130"/>
      <c r="O1146" s="130"/>
      <c r="P1146" s="55"/>
      <c r="Q1146" s="130"/>
      <c r="R1146" s="130"/>
      <c r="S1146" s="130"/>
      <c r="T1146" s="130"/>
      <c r="U1146" s="130"/>
      <c r="V1146" s="130"/>
      <c r="W1146" s="130"/>
      <c r="X1146" s="130"/>
      <c r="Y1146" s="130"/>
      <c r="Z1146" s="130"/>
    </row>
    <row r="1147" spans="1:26" ht="15.75" customHeight="1">
      <c r="A1147" s="130"/>
      <c r="B1147" s="130"/>
      <c r="C1147" s="130"/>
      <c r="D1147" s="276"/>
      <c r="E1147" s="130"/>
      <c r="F1147" s="130"/>
      <c r="G1147" s="130"/>
      <c r="H1147" s="130"/>
      <c r="I1147" s="130"/>
      <c r="J1147" s="130"/>
      <c r="K1147" s="130"/>
      <c r="L1147" s="130"/>
      <c r="M1147" s="130"/>
      <c r="N1147" s="130"/>
      <c r="O1147" s="130"/>
      <c r="P1147" s="55"/>
      <c r="Q1147" s="130"/>
      <c r="R1147" s="130"/>
      <c r="S1147" s="130"/>
      <c r="T1147" s="130"/>
      <c r="U1147" s="130"/>
      <c r="V1147" s="130"/>
      <c r="W1147" s="130"/>
      <c r="X1147" s="130"/>
      <c r="Y1147" s="130"/>
      <c r="Z1147" s="130"/>
    </row>
    <row r="1148" spans="1:26" ht="15.75" customHeight="1">
      <c r="A1148" s="130"/>
      <c r="B1148" s="130"/>
      <c r="C1148" s="130"/>
      <c r="D1148" s="276"/>
      <c r="E1148" s="130"/>
      <c r="F1148" s="130"/>
      <c r="G1148" s="130"/>
      <c r="H1148" s="130"/>
      <c r="I1148" s="130"/>
      <c r="J1148" s="130"/>
      <c r="K1148" s="130"/>
      <c r="L1148" s="130"/>
      <c r="M1148" s="130"/>
      <c r="N1148" s="130"/>
      <c r="O1148" s="130"/>
      <c r="P1148" s="55"/>
      <c r="Q1148" s="130"/>
      <c r="R1148" s="130"/>
      <c r="S1148" s="130"/>
      <c r="T1148" s="130"/>
      <c r="U1148" s="130"/>
      <c r="V1148" s="130"/>
      <c r="W1148" s="130"/>
      <c r="X1148" s="130"/>
      <c r="Y1148" s="130"/>
      <c r="Z1148" s="130"/>
    </row>
    <row r="1149" spans="1:26" ht="15.75" customHeight="1">
      <c r="A1149" s="130"/>
      <c r="B1149" s="130"/>
      <c r="C1149" s="130"/>
      <c r="D1149" s="276"/>
      <c r="E1149" s="130"/>
      <c r="F1149" s="130"/>
      <c r="G1149" s="130"/>
      <c r="H1149" s="130"/>
      <c r="I1149" s="130"/>
      <c r="J1149" s="130"/>
      <c r="K1149" s="130"/>
      <c r="L1149" s="130"/>
      <c r="M1149" s="130"/>
      <c r="N1149" s="130"/>
      <c r="O1149" s="130"/>
      <c r="P1149" s="55"/>
      <c r="Q1149" s="130"/>
      <c r="R1149" s="130"/>
      <c r="S1149" s="130"/>
      <c r="T1149" s="130"/>
      <c r="U1149" s="130"/>
      <c r="V1149" s="130"/>
      <c r="W1149" s="130"/>
      <c r="X1149" s="130"/>
      <c r="Y1149" s="130"/>
      <c r="Z1149" s="130"/>
    </row>
    <row r="1150" spans="1:26" ht="15.75" customHeight="1">
      <c r="A1150" s="130"/>
      <c r="B1150" s="130"/>
      <c r="C1150" s="130"/>
      <c r="D1150" s="276"/>
      <c r="E1150" s="130"/>
      <c r="F1150" s="130"/>
      <c r="G1150" s="130"/>
      <c r="H1150" s="130"/>
      <c r="I1150" s="130"/>
      <c r="J1150" s="130"/>
      <c r="K1150" s="130"/>
      <c r="L1150" s="130"/>
      <c r="M1150" s="130"/>
      <c r="N1150" s="130"/>
      <c r="O1150" s="130"/>
      <c r="P1150" s="55"/>
      <c r="Q1150" s="130"/>
      <c r="R1150" s="130"/>
      <c r="S1150" s="130"/>
      <c r="T1150" s="130"/>
      <c r="U1150" s="130"/>
      <c r="V1150" s="130"/>
      <c r="W1150" s="130"/>
      <c r="X1150" s="130"/>
      <c r="Y1150" s="130"/>
      <c r="Z1150" s="130"/>
    </row>
    <row r="1151" spans="1:26" ht="15.75" customHeight="1">
      <c r="A1151" s="130"/>
      <c r="B1151" s="130"/>
      <c r="C1151" s="130"/>
      <c r="D1151" s="276"/>
      <c r="E1151" s="130"/>
      <c r="F1151" s="130"/>
      <c r="G1151" s="130"/>
      <c r="H1151" s="130"/>
      <c r="I1151" s="130"/>
      <c r="J1151" s="130"/>
      <c r="K1151" s="130"/>
      <c r="L1151" s="130"/>
      <c r="M1151" s="130"/>
      <c r="N1151" s="130"/>
      <c r="O1151" s="130"/>
      <c r="P1151" s="55"/>
      <c r="Q1151" s="130"/>
      <c r="R1151" s="130"/>
      <c r="S1151" s="130"/>
      <c r="T1151" s="130"/>
      <c r="U1151" s="130"/>
      <c r="V1151" s="130"/>
      <c r="W1151" s="130"/>
      <c r="X1151" s="130"/>
      <c r="Y1151" s="130"/>
      <c r="Z1151" s="130"/>
    </row>
    <row r="1152" spans="1:26" ht="15.75" customHeight="1">
      <c r="A1152" s="130"/>
      <c r="B1152" s="130"/>
      <c r="C1152" s="130"/>
      <c r="D1152" s="276"/>
      <c r="E1152" s="130"/>
      <c r="F1152" s="130"/>
      <c r="G1152" s="130"/>
      <c r="H1152" s="130"/>
      <c r="I1152" s="130"/>
      <c r="J1152" s="130"/>
      <c r="K1152" s="130"/>
      <c r="L1152" s="130"/>
      <c r="M1152" s="130"/>
      <c r="N1152" s="130"/>
      <c r="O1152" s="130"/>
      <c r="P1152" s="55"/>
      <c r="Q1152" s="130"/>
      <c r="R1152" s="130"/>
      <c r="S1152" s="130"/>
      <c r="T1152" s="130"/>
      <c r="U1152" s="130"/>
      <c r="V1152" s="130"/>
      <c r="W1152" s="130"/>
      <c r="X1152" s="130"/>
      <c r="Y1152" s="130"/>
      <c r="Z1152" s="130"/>
    </row>
    <row r="1153" spans="1:26" ht="15.75" customHeight="1">
      <c r="A1153" s="130"/>
      <c r="B1153" s="130"/>
      <c r="C1153" s="130"/>
      <c r="D1153" s="276"/>
      <c r="E1153" s="130"/>
      <c r="F1153" s="130"/>
      <c r="G1153" s="130"/>
      <c r="H1153" s="130"/>
      <c r="I1153" s="130"/>
      <c r="J1153" s="130"/>
      <c r="K1153" s="130"/>
      <c r="L1153" s="130"/>
      <c r="M1153" s="130"/>
      <c r="N1153" s="130"/>
      <c r="O1153" s="130"/>
      <c r="P1153" s="55"/>
      <c r="Q1153" s="130"/>
      <c r="R1153" s="130"/>
      <c r="S1153" s="130"/>
      <c r="T1153" s="130"/>
      <c r="U1153" s="130"/>
      <c r="V1153" s="130"/>
      <c r="W1153" s="130"/>
      <c r="X1153" s="130"/>
      <c r="Y1153" s="130"/>
      <c r="Z1153" s="130"/>
    </row>
    <row r="1154" spans="1:26" ht="15.75" customHeight="1">
      <c r="A1154" s="130"/>
      <c r="B1154" s="130"/>
      <c r="C1154" s="130"/>
      <c r="D1154" s="276"/>
      <c r="E1154" s="130"/>
      <c r="F1154" s="130"/>
      <c r="G1154" s="130"/>
      <c r="H1154" s="130"/>
      <c r="I1154" s="130"/>
      <c r="J1154" s="130"/>
      <c r="K1154" s="130"/>
      <c r="L1154" s="130"/>
      <c r="M1154" s="130"/>
      <c r="N1154" s="130"/>
      <c r="O1154" s="130"/>
      <c r="P1154" s="55"/>
      <c r="Q1154" s="130"/>
      <c r="R1154" s="130"/>
      <c r="S1154" s="130"/>
      <c r="T1154" s="130"/>
      <c r="U1154" s="130"/>
      <c r="V1154" s="130"/>
      <c r="W1154" s="130"/>
      <c r="X1154" s="130"/>
      <c r="Y1154" s="130"/>
      <c r="Z1154" s="130"/>
    </row>
    <row r="1155" spans="1:26" ht="15.75" customHeight="1">
      <c r="A1155" s="130"/>
      <c r="B1155" s="130"/>
      <c r="C1155" s="130"/>
      <c r="D1155" s="276"/>
      <c r="E1155" s="130"/>
      <c r="F1155" s="130"/>
      <c r="G1155" s="130"/>
      <c r="H1155" s="130"/>
      <c r="I1155" s="130"/>
      <c r="J1155" s="130"/>
      <c r="K1155" s="130"/>
      <c r="L1155" s="130"/>
      <c r="M1155" s="130"/>
      <c r="N1155" s="130"/>
      <c r="O1155" s="130"/>
      <c r="P1155" s="55"/>
      <c r="Q1155" s="130"/>
      <c r="R1155" s="130"/>
      <c r="S1155" s="130"/>
      <c r="T1155" s="130"/>
      <c r="U1155" s="130"/>
      <c r="V1155" s="130"/>
      <c r="W1155" s="130"/>
      <c r="X1155" s="130"/>
      <c r="Y1155" s="130"/>
      <c r="Z1155" s="130"/>
    </row>
    <row r="1156" spans="1:26" ht="15.75" customHeight="1">
      <c r="A1156" s="130"/>
      <c r="B1156" s="130"/>
      <c r="C1156" s="130"/>
      <c r="D1156" s="276"/>
      <c r="E1156" s="130"/>
      <c r="F1156" s="130"/>
      <c r="G1156" s="130"/>
      <c r="H1156" s="130"/>
      <c r="I1156" s="130"/>
      <c r="J1156" s="130"/>
      <c r="K1156" s="130"/>
      <c r="L1156" s="130"/>
      <c r="M1156" s="130"/>
      <c r="N1156" s="130"/>
      <c r="O1156" s="130"/>
      <c r="P1156" s="55"/>
      <c r="Q1156" s="130"/>
      <c r="R1156" s="130"/>
      <c r="S1156" s="130"/>
      <c r="T1156" s="130"/>
      <c r="U1156" s="130"/>
      <c r="V1156" s="130"/>
      <c r="W1156" s="130"/>
      <c r="X1156" s="130"/>
      <c r="Y1156" s="130"/>
      <c r="Z1156" s="130"/>
    </row>
    <row r="1157" spans="1:26" ht="15.75" customHeight="1">
      <c r="A1157" s="130"/>
      <c r="B1157" s="130"/>
      <c r="C1157" s="130"/>
      <c r="D1157" s="276"/>
      <c r="E1157" s="130"/>
      <c r="F1157" s="130"/>
      <c r="G1157" s="130"/>
      <c r="H1157" s="130"/>
      <c r="I1157" s="130"/>
      <c r="J1157" s="130"/>
      <c r="K1157" s="130"/>
      <c r="L1157" s="130"/>
      <c r="M1157" s="130"/>
      <c r="N1157" s="130"/>
      <c r="O1157" s="130"/>
      <c r="P1157" s="55"/>
      <c r="Q1157" s="130"/>
      <c r="R1157" s="130"/>
      <c r="S1157" s="130"/>
      <c r="T1157" s="130"/>
      <c r="U1157" s="130"/>
      <c r="V1157" s="130"/>
      <c r="W1157" s="130"/>
      <c r="X1157" s="130"/>
      <c r="Y1157" s="130"/>
      <c r="Z1157" s="130"/>
    </row>
    <row r="1158" spans="1:26" ht="15.75" customHeight="1">
      <c r="A1158" s="130"/>
      <c r="B1158" s="130"/>
      <c r="C1158" s="130"/>
      <c r="D1158" s="276"/>
      <c r="E1158" s="130"/>
      <c r="F1158" s="130"/>
      <c r="G1158" s="130"/>
      <c r="H1158" s="130"/>
      <c r="I1158" s="130"/>
      <c r="J1158" s="130"/>
      <c r="K1158" s="130"/>
      <c r="L1158" s="130"/>
      <c r="M1158" s="130"/>
      <c r="N1158" s="130"/>
      <c r="O1158" s="130"/>
      <c r="P1158" s="55"/>
      <c r="Q1158" s="130"/>
      <c r="R1158" s="130"/>
      <c r="S1158" s="130"/>
      <c r="T1158" s="130"/>
      <c r="U1158" s="130"/>
      <c r="V1158" s="130"/>
      <c r="W1158" s="130"/>
      <c r="X1158" s="130"/>
      <c r="Y1158" s="130"/>
      <c r="Z1158" s="130"/>
    </row>
    <row r="1159" spans="1:26" ht="15.75" customHeight="1">
      <c r="A1159" s="130"/>
      <c r="B1159" s="130"/>
      <c r="C1159" s="130"/>
      <c r="D1159" s="276"/>
      <c r="E1159" s="130"/>
      <c r="F1159" s="130"/>
      <c r="G1159" s="130"/>
      <c r="H1159" s="130"/>
      <c r="I1159" s="130"/>
      <c r="J1159" s="130"/>
      <c r="K1159" s="130"/>
      <c r="L1159" s="130"/>
      <c r="M1159" s="130"/>
      <c r="N1159" s="130"/>
      <c r="O1159" s="130"/>
      <c r="P1159" s="55"/>
      <c r="Q1159" s="130"/>
      <c r="R1159" s="130"/>
      <c r="S1159" s="130"/>
      <c r="T1159" s="130"/>
      <c r="U1159" s="130"/>
      <c r="V1159" s="130"/>
      <c r="W1159" s="130"/>
      <c r="X1159" s="130"/>
      <c r="Y1159" s="130"/>
      <c r="Z1159" s="130"/>
    </row>
    <row r="1160" spans="1:26" ht="15.75" customHeight="1">
      <c r="A1160" s="130"/>
      <c r="B1160" s="130"/>
      <c r="C1160" s="130"/>
      <c r="D1160" s="276"/>
      <c r="E1160" s="130"/>
      <c r="F1160" s="130"/>
      <c r="G1160" s="130"/>
      <c r="H1160" s="130"/>
      <c r="I1160" s="130"/>
      <c r="J1160" s="130"/>
      <c r="K1160" s="130"/>
      <c r="L1160" s="130"/>
      <c r="M1160" s="130"/>
      <c r="N1160" s="130"/>
      <c r="O1160" s="130"/>
      <c r="P1160" s="55"/>
      <c r="Q1160" s="130"/>
      <c r="R1160" s="130"/>
      <c r="S1160" s="130"/>
      <c r="T1160" s="130"/>
      <c r="U1160" s="130"/>
      <c r="V1160" s="130"/>
      <c r="W1160" s="130"/>
      <c r="X1160" s="130"/>
      <c r="Y1160" s="130"/>
      <c r="Z1160" s="130"/>
    </row>
    <row r="1161" spans="1:26" ht="15.75" customHeight="1">
      <c r="A1161" s="130"/>
      <c r="B1161" s="130"/>
      <c r="C1161" s="130"/>
      <c r="D1161" s="276"/>
      <c r="E1161" s="130"/>
      <c r="F1161" s="130"/>
      <c r="G1161" s="130"/>
      <c r="H1161" s="130"/>
      <c r="I1161" s="130"/>
      <c r="J1161" s="130"/>
      <c r="K1161" s="130"/>
      <c r="L1161" s="130"/>
      <c r="M1161" s="130"/>
      <c r="N1161" s="130"/>
      <c r="O1161" s="130"/>
      <c r="P1161" s="55"/>
      <c r="Q1161" s="130"/>
      <c r="R1161" s="130"/>
      <c r="S1161" s="130"/>
      <c r="T1161" s="130"/>
      <c r="U1161" s="130"/>
      <c r="V1161" s="130"/>
      <c r="W1161" s="130"/>
      <c r="X1161" s="130"/>
      <c r="Y1161" s="130"/>
      <c r="Z1161" s="130"/>
    </row>
    <row r="1162" spans="1:26" ht="15.75" customHeight="1">
      <c r="A1162" s="130"/>
      <c r="B1162" s="130"/>
      <c r="C1162" s="130"/>
      <c r="D1162" s="276"/>
      <c r="E1162" s="130"/>
      <c r="F1162" s="130"/>
      <c r="G1162" s="130"/>
      <c r="H1162" s="130"/>
      <c r="I1162" s="130"/>
      <c r="J1162" s="130"/>
      <c r="K1162" s="130"/>
      <c r="L1162" s="130"/>
      <c r="M1162" s="130"/>
      <c r="N1162" s="130"/>
      <c r="O1162" s="130"/>
      <c r="P1162" s="55"/>
      <c r="Q1162" s="130"/>
      <c r="R1162" s="130"/>
      <c r="S1162" s="130"/>
      <c r="T1162" s="130"/>
      <c r="U1162" s="130"/>
      <c r="V1162" s="130"/>
      <c r="W1162" s="130"/>
      <c r="X1162" s="130"/>
      <c r="Y1162" s="130"/>
      <c r="Z1162" s="130"/>
    </row>
    <row r="1163" spans="1:26" ht="15.75" customHeight="1">
      <c r="A1163" s="130"/>
      <c r="B1163" s="130"/>
      <c r="C1163" s="130"/>
      <c r="D1163" s="276"/>
      <c r="E1163" s="130"/>
      <c r="F1163" s="130"/>
      <c r="G1163" s="130"/>
      <c r="H1163" s="130"/>
      <c r="I1163" s="130"/>
      <c r="J1163" s="130"/>
      <c r="K1163" s="130"/>
      <c r="L1163" s="130"/>
      <c r="M1163" s="130"/>
      <c r="N1163" s="130"/>
      <c r="O1163" s="130"/>
      <c r="P1163" s="55"/>
      <c r="Q1163" s="130"/>
      <c r="R1163" s="130"/>
      <c r="S1163" s="130"/>
      <c r="T1163" s="130"/>
      <c r="U1163" s="130"/>
      <c r="V1163" s="130"/>
      <c r="W1163" s="130"/>
      <c r="X1163" s="130"/>
      <c r="Y1163" s="130"/>
      <c r="Z1163" s="130"/>
    </row>
    <row r="1164" spans="1:26" ht="15.75" customHeight="1">
      <c r="A1164" s="130"/>
      <c r="B1164" s="130"/>
      <c r="C1164" s="130"/>
      <c r="D1164" s="276"/>
      <c r="E1164" s="130"/>
      <c r="F1164" s="130"/>
      <c r="G1164" s="130"/>
      <c r="H1164" s="130"/>
      <c r="I1164" s="130"/>
      <c r="J1164" s="130"/>
      <c r="K1164" s="130"/>
      <c r="L1164" s="130"/>
      <c r="M1164" s="130"/>
      <c r="N1164" s="130"/>
      <c r="O1164" s="130"/>
      <c r="P1164" s="55"/>
      <c r="Q1164" s="130"/>
      <c r="R1164" s="130"/>
      <c r="S1164" s="130"/>
      <c r="T1164" s="130"/>
      <c r="U1164" s="130"/>
      <c r="V1164" s="130"/>
      <c r="W1164" s="130"/>
      <c r="X1164" s="130"/>
      <c r="Y1164" s="130"/>
      <c r="Z1164" s="130"/>
    </row>
    <row r="1165" spans="1:26" ht="15.75" customHeight="1">
      <c r="A1165" s="130"/>
      <c r="B1165" s="130"/>
      <c r="C1165" s="130"/>
      <c r="D1165" s="276"/>
      <c r="E1165" s="130"/>
      <c r="F1165" s="130"/>
      <c r="G1165" s="130"/>
      <c r="H1165" s="130"/>
      <c r="I1165" s="130"/>
      <c r="J1165" s="130"/>
      <c r="K1165" s="130"/>
      <c r="L1165" s="130"/>
      <c r="M1165" s="130"/>
      <c r="N1165" s="130"/>
      <c r="O1165" s="130"/>
      <c r="P1165" s="55"/>
      <c r="Q1165" s="130"/>
      <c r="R1165" s="130"/>
      <c r="S1165" s="130"/>
      <c r="T1165" s="130"/>
      <c r="U1165" s="130"/>
      <c r="V1165" s="130"/>
      <c r="W1165" s="130"/>
      <c r="X1165" s="130"/>
      <c r="Y1165" s="130"/>
      <c r="Z1165" s="130"/>
    </row>
    <row r="1166" spans="1:26" ht="15.75" customHeight="1">
      <c r="A1166" s="130"/>
      <c r="B1166" s="130"/>
      <c r="C1166" s="130"/>
      <c r="D1166" s="276"/>
      <c r="E1166" s="130"/>
      <c r="F1166" s="130"/>
      <c r="G1166" s="130"/>
      <c r="H1166" s="130"/>
      <c r="I1166" s="130"/>
      <c r="J1166" s="130"/>
      <c r="K1166" s="130"/>
      <c r="L1166" s="130"/>
      <c r="M1166" s="130"/>
      <c r="N1166" s="130"/>
      <c r="O1166" s="130"/>
      <c r="P1166" s="55"/>
      <c r="Q1166" s="130"/>
      <c r="R1166" s="130"/>
      <c r="S1166" s="130"/>
      <c r="T1166" s="130"/>
      <c r="U1166" s="130"/>
      <c r="V1166" s="130"/>
      <c r="W1166" s="130"/>
      <c r="X1166" s="130"/>
      <c r="Y1166" s="130"/>
      <c r="Z1166" s="130"/>
    </row>
    <row r="1167" spans="1:26" ht="15.75" customHeight="1">
      <c r="A1167" s="130"/>
      <c r="B1167" s="130"/>
      <c r="C1167" s="130"/>
      <c r="D1167" s="276"/>
      <c r="E1167" s="130"/>
      <c r="F1167" s="130"/>
      <c r="G1167" s="130"/>
      <c r="H1167" s="130"/>
      <c r="I1167" s="130"/>
      <c r="J1167" s="130"/>
      <c r="K1167" s="130"/>
      <c r="L1167" s="130"/>
      <c r="M1167" s="130"/>
      <c r="N1167" s="130"/>
      <c r="O1167" s="130"/>
      <c r="P1167" s="55"/>
      <c r="Q1167" s="130"/>
      <c r="R1167" s="130"/>
      <c r="S1167" s="130"/>
      <c r="T1167" s="130"/>
      <c r="U1167" s="130"/>
      <c r="V1167" s="130"/>
      <c r="W1167" s="130"/>
      <c r="X1167" s="130"/>
      <c r="Y1167" s="130"/>
      <c r="Z1167" s="130"/>
    </row>
    <row r="1168" spans="1:26" ht="15.75" customHeight="1">
      <c r="A1168" s="130"/>
      <c r="B1168" s="130"/>
      <c r="C1168" s="130"/>
      <c r="D1168" s="276"/>
      <c r="E1168" s="130"/>
      <c r="F1168" s="130"/>
      <c r="G1168" s="130"/>
      <c r="H1168" s="130"/>
      <c r="I1168" s="130"/>
      <c r="J1168" s="130"/>
      <c r="K1168" s="130"/>
      <c r="L1168" s="130"/>
      <c r="M1168" s="130"/>
      <c r="N1168" s="130"/>
      <c r="O1168" s="130"/>
      <c r="P1168" s="55"/>
      <c r="Q1168" s="130"/>
      <c r="R1168" s="130"/>
      <c r="S1168" s="130"/>
      <c r="T1168" s="130"/>
      <c r="U1168" s="130"/>
      <c r="V1168" s="130"/>
      <c r="W1168" s="130"/>
      <c r="X1168" s="130"/>
      <c r="Y1168" s="130"/>
      <c r="Z1168" s="130"/>
    </row>
    <row r="1169" spans="1:26" ht="15.75" customHeight="1">
      <c r="A1169" s="130"/>
      <c r="B1169" s="130"/>
      <c r="C1169" s="130"/>
      <c r="D1169" s="276"/>
      <c r="E1169" s="130"/>
      <c r="F1169" s="130"/>
      <c r="G1169" s="130"/>
      <c r="H1169" s="130"/>
      <c r="I1169" s="130"/>
      <c r="J1169" s="130"/>
      <c r="K1169" s="130"/>
      <c r="L1169" s="130"/>
      <c r="M1169" s="130"/>
      <c r="N1169" s="130"/>
      <c r="O1169" s="130"/>
      <c r="P1169" s="55"/>
      <c r="Q1169" s="130"/>
      <c r="R1169" s="130"/>
      <c r="S1169" s="130"/>
      <c r="T1169" s="130"/>
      <c r="U1169" s="130"/>
      <c r="V1169" s="130"/>
      <c r="W1169" s="130"/>
      <c r="X1169" s="130"/>
      <c r="Y1169" s="130"/>
      <c r="Z1169" s="130"/>
    </row>
    <row r="1170" spans="1:26" ht="15.75" customHeight="1">
      <c r="A1170" s="130"/>
      <c r="B1170" s="130"/>
      <c r="C1170" s="130"/>
      <c r="D1170" s="276"/>
      <c r="E1170" s="130"/>
      <c r="F1170" s="130"/>
      <c r="G1170" s="130"/>
      <c r="H1170" s="130"/>
      <c r="I1170" s="130"/>
      <c r="J1170" s="130"/>
      <c r="K1170" s="130"/>
      <c r="L1170" s="130"/>
      <c r="M1170" s="130"/>
      <c r="N1170" s="130"/>
      <c r="O1170" s="130"/>
      <c r="P1170" s="55"/>
      <c r="Q1170" s="130"/>
      <c r="R1170" s="130"/>
      <c r="S1170" s="130"/>
      <c r="T1170" s="130"/>
      <c r="U1170" s="130"/>
      <c r="V1170" s="130"/>
      <c r="W1170" s="130"/>
      <c r="X1170" s="130"/>
      <c r="Y1170" s="130"/>
      <c r="Z1170" s="130"/>
    </row>
    <row r="1171" spans="1:26" ht="15.75" customHeight="1">
      <c r="A1171" s="130"/>
      <c r="B1171" s="130"/>
      <c r="C1171" s="130"/>
      <c r="D1171" s="276"/>
      <c r="E1171" s="130"/>
      <c r="F1171" s="130"/>
      <c r="G1171" s="130"/>
      <c r="H1171" s="130"/>
      <c r="I1171" s="130"/>
      <c r="J1171" s="130"/>
      <c r="K1171" s="130"/>
      <c r="L1171" s="130"/>
      <c r="M1171" s="130"/>
      <c r="N1171" s="130"/>
      <c r="O1171" s="130"/>
      <c r="P1171" s="55"/>
      <c r="Q1171" s="130"/>
      <c r="R1171" s="130"/>
      <c r="S1171" s="130"/>
      <c r="T1171" s="130"/>
      <c r="U1171" s="130"/>
      <c r="V1171" s="130"/>
      <c r="W1171" s="130"/>
      <c r="X1171" s="130"/>
      <c r="Y1171" s="130"/>
      <c r="Z1171" s="130"/>
    </row>
    <row r="1172" spans="1:26" ht="15.75" customHeight="1">
      <c r="A1172" s="130"/>
      <c r="B1172" s="130"/>
      <c r="C1172" s="130"/>
      <c r="D1172" s="276"/>
      <c r="E1172" s="130"/>
      <c r="F1172" s="130"/>
      <c r="G1172" s="130"/>
      <c r="H1172" s="130"/>
      <c r="I1172" s="130"/>
      <c r="J1172" s="130"/>
      <c r="K1172" s="130"/>
      <c r="L1172" s="130"/>
      <c r="M1172" s="130"/>
      <c r="N1172" s="130"/>
      <c r="O1172" s="130"/>
      <c r="P1172" s="55"/>
      <c r="Q1172" s="130"/>
      <c r="R1172" s="130"/>
      <c r="S1172" s="130"/>
      <c r="T1172" s="130"/>
      <c r="U1172" s="130"/>
      <c r="V1172" s="130"/>
      <c r="W1172" s="130"/>
      <c r="X1172" s="130"/>
      <c r="Y1172" s="130"/>
      <c r="Z1172" s="130"/>
    </row>
    <row r="1173" spans="1:26" ht="15.75" customHeight="1">
      <c r="A1173" s="130"/>
      <c r="B1173" s="130"/>
      <c r="C1173" s="130"/>
      <c r="D1173" s="276"/>
      <c r="E1173" s="130"/>
      <c r="F1173" s="130"/>
      <c r="G1173" s="130"/>
      <c r="H1173" s="130"/>
      <c r="I1173" s="130"/>
      <c r="J1173" s="130"/>
      <c r="K1173" s="130"/>
      <c r="L1173" s="130"/>
      <c r="M1173" s="130"/>
      <c r="N1173" s="130"/>
      <c r="O1173" s="130"/>
      <c r="P1173" s="55"/>
      <c r="Q1173" s="130"/>
      <c r="R1173" s="130"/>
      <c r="S1173" s="130"/>
      <c r="T1173" s="130"/>
      <c r="U1173" s="130"/>
      <c r="V1173" s="130"/>
      <c r="W1173" s="130"/>
      <c r="X1173" s="130"/>
      <c r="Y1173" s="130"/>
      <c r="Z1173" s="130"/>
    </row>
    <row r="1174" spans="1:26" ht="15.75" customHeight="1">
      <c r="A1174" s="130"/>
      <c r="B1174" s="130"/>
      <c r="C1174" s="130"/>
      <c r="D1174" s="276"/>
      <c r="E1174" s="130"/>
      <c r="F1174" s="130"/>
      <c r="G1174" s="130"/>
      <c r="H1174" s="130"/>
      <c r="I1174" s="130"/>
      <c r="J1174" s="130"/>
      <c r="K1174" s="130"/>
      <c r="L1174" s="130"/>
      <c r="M1174" s="130"/>
      <c r="N1174" s="130"/>
      <c r="O1174" s="130"/>
      <c r="P1174" s="55"/>
      <c r="Q1174" s="130"/>
      <c r="R1174" s="130"/>
      <c r="S1174" s="130"/>
      <c r="T1174" s="130"/>
      <c r="U1174" s="130"/>
      <c r="V1174" s="130"/>
      <c r="W1174" s="130"/>
      <c r="X1174" s="130"/>
      <c r="Y1174" s="130"/>
      <c r="Z1174" s="130"/>
    </row>
    <row r="1175" spans="1:26" ht="15.75" customHeight="1">
      <c r="A1175" s="130"/>
      <c r="B1175" s="130"/>
      <c r="C1175" s="130"/>
      <c r="D1175" s="276"/>
      <c r="E1175" s="130"/>
      <c r="F1175" s="130"/>
      <c r="G1175" s="130"/>
      <c r="H1175" s="130"/>
      <c r="I1175" s="130"/>
      <c r="J1175" s="130"/>
      <c r="K1175" s="130"/>
      <c r="L1175" s="130"/>
      <c r="M1175" s="130"/>
      <c r="N1175" s="130"/>
      <c r="O1175" s="130"/>
      <c r="P1175" s="55"/>
      <c r="Q1175" s="130"/>
      <c r="R1175" s="130"/>
      <c r="S1175" s="130"/>
      <c r="T1175" s="130"/>
      <c r="U1175" s="130"/>
      <c r="V1175" s="130"/>
      <c r="W1175" s="130"/>
      <c r="X1175" s="130"/>
      <c r="Y1175" s="130"/>
      <c r="Z1175" s="130"/>
    </row>
    <row r="1176" spans="1:26" ht="15.75" customHeight="1">
      <c r="A1176" s="130"/>
      <c r="B1176" s="130"/>
      <c r="C1176" s="130"/>
      <c r="D1176" s="276"/>
      <c r="E1176" s="130"/>
      <c r="F1176" s="130"/>
      <c r="G1176" s="130"/>
      <c r="H1176" s="130"/>
      <c r="I1176" s="130"/>
      <c r="J1176" s="130"/>
      <c r="K1176" s="130"/>
      <c r="L1176" s="130"/>
      <c r="M1176" s="130"/>
      <c r="N1176" s="130"/>
      <c r="O1176" s="130"/>
      <c r="P1176" s="55"/>
      <c r="Q1176" s="130"/>
      <c r="R1176" s="130"/>
      <c r="S1176" s="130"/>
      <c r="T1176" s="130"/>
      <c r="U1176" s="130"/>
      <c r="V1176" s="130"/>
      <c r="W1176" s="130"/>
      <c r="X1176" s="130"/>
      <c r="Y1176" s="130"/>
      <c r="Z1176" s="130"/>
    </row>
    <row r="1177" spans="1:26" ht="15.75" customHeight="1">
      <c r="A1177" s="130"/>
      <c r="B1177" s="130"/>
      <c r="C1177" s="130"/>
      <c r="D1177" s="276"/>
      <c r="E1177" s="130"/>
      <c r="F1177" s="130"/>
      <c r="G1177" s="130"/>
      <c r="H1177" s="130"/>
      <c r="I1177" s="130"/>
      <c r="J1177" s="130"/>
      <c r="K1177" s="130"/>
      <c r="L1177" s="130"/>
      <c r="M1177" s="130"/>
      <c r="N1177" s="130"/>
      <c r="O1177" s="130"/>
      <c r="P1177" s="55"/>
      <c r="Q1177" s="130"/>
      <c r="R1177" s="130"/>
      <c r="S1177" s="130"/>
      <c r="T1177" s="130"/>
      <c r="U1177" s="130"/>
      <c r="V1177" s="130"/>
      <c r="W1177" s="130"/>
      <c r="X1177" s="130"/>
      <c r="Y1177" s="130"/>
      <c r="Z1177" s="130"/>
    </row>
    <row r="1178" spans="1:26" ht="15.75" customHeight="1">
      <c r="A1178" s="130"/>
      <c r="B1178" s="130"/>
      <c r="C1178" s="130"/>
      <c r="D1178" s="276"/>
      <c r="E1178" s="130"/>
      <c r="F1178" s="130"/>
      <c r="G1178" s="130"/>
      <c r="H1178" s="130"/>
      <c r="I1178" s="130"/>
      <c r="J1178" s="130"/>
      <c r="K1178" s="130"/>
      <c r="L1178" s="130"/>
      <c r="M1178" s="130"/>
      <c r="N1178" s="130"/>
      <c r="O1178" s="130"/>
      <c r="P1178" s="55"/>
      <c r="Q1178" s="130"/>
      <c r="R1178" s="130"/>
      <c r="S1178" s="130"/>
      <c r="T1178" s="130"/>
      <c r="U1178" s="130"/>
      <c r="V1178" s="130"/>
      <c r="W1178" s="130"/>
      <c r="X1178" s="130"/>
      <c r="Y1178" s="130"/>
      <c r="Z1178" s="130"/>
    </row>
    <row r="1179" spans="1:26" ht="15.75" customHeight="1">
      <c r="A1179" s="130"/>
      <c r="B1179" s="130"/>
      <c r="C1179" s="130"/>
      <c r="D1179" s="276"/>
      <c r="E1179" s="130"/>
      <c r="F1179" s="130"/>
      <c r="G1179" s="130"/>
      <c r="H1179" s="130"/>
      <c r="I1179" s="130"/>
      <c r="J1179" s="130"/>
      <c r="K1179" s="130"/>
      <c r="L1179" s="130"/>
      <c r="M1179" s="130"/>
      <c r="N1179" s="130"/>
      <c r="O1179" s="130"/>
      <c r="P1179" s="55"/>
      <c r="Q1179" s="130"/>
      <c r="R1179" s="130"/>
      <c r="S1179" s="130"/>
      <c r="T1179" s="130"/>
      <c r="U1179" s="130"/>
      <c r="V1179" s="130"/>
      <c r="W1179" s="130"/>
      <c r="X1179" s="130"/>
      <c r="Y1179" s="130"/>
      <c r="Z1179" s="130"/>
    </row>
    <row r="1180" spans="1:26" ht="15.75" customHeight="1">
      <c r="A1180" s="130"/>
      <c r="B1180" s="130"/>
      <c r="C1180" s="130"/>
      <c r="D1180" s="276"/>
      <c r="E1180" s="130"/>
      <c r="F1180" s="130"/>
      <c r="G1180" s="130"/>
      <c r="H1180" s="130"/>
      <c r="I1180" s="130"/>
      <c r="J1180" s="130"/>
      <c r="K1180" s="130"/>
      <c r="L1180" s="130"/>
      <c r="M1180" s="130"/>
      <c r="N1180" s="130"/>
      <c r="O1180" s="130"/>
      <c r="P1180" s="55"/>
      <c r="Q1180" s="130"/>
      <c r="R1180" s="130"/>
      <c r="S1180" s="130"/>
      <c r="T1180" s="130"/>
      <c r="U1180" s="130"/>
      <c r="V1180" s="130"/>
      <c r="W1180" s="130"/>
      <c r="X1180" s="130"/>
      <c r="Y1180" s="130"/>
      <c r="Z1180" s="130"/>
    </row>
    <row r="1181" spans="1:26" ht="15.75" customHeight="1">
      <c r="A1181" s="130"/>
      <c r="B1181" s="130"/>
      <c r="C1181" s="130"/>
      <c r="D1181" s="276"/>
      <c r="E1181" s="130"/>
      <c r="F1181" s="130"/>
      <c r="G1181" s="130"/>
      <c r="H1181" s="130"/>
      <c r="I1181" s="130"/>
      <c r="J1181" s="130"/>
      <c r="K1181" s="130"/>
      <c r="L1181" s="130"/>
      <c r="M1181" s="130"/>
      <c r="N1181" s="130"/>
      <c r="O1181" s="130"/>
      <c r="P1181" s="55"/>
      <c r="Q1181" s="130"/>
      <c r="R1181" s="130"/>
      <c r="S1181" s="130"/>
      <c r="T1181" s="130"/>
      <c r="U1181" s="130"/>
      <c r="V1181" s="130"/>
      <c r="W1181" s="130"/>
      <c r="X1181" s="130"/>
      <c r="Y1181" s="130"/>
      <c r="Z1181" s="130"/>
    </row>
    <row r="1182" spans="1:26" ht="15.75" customHeight="1">
      <c r="A1182" s="130"/>
      <c r="B1182" s="130"/>
      <c r="C1182" s="130"/>
      <c r="D1182" s="276"/>
      <c r="E1182" s="130"/>
      <c r="F1182" s="130"/>
      <c r="G1182" s="130"/>
      <c r="H1182" s="130"/>
      <c r="I1182" s="130"/>
      <c r="J1182" s="130"/>
      <c r="K1182" s="130"/>
      <c r="L1182" s="130"/>
      <c r="M1182" s="130"/>
      <c r="N1182" s="130"/>
      <c r="O1182" s="130"/>
      <c r="P1182" s="55"/>
      <c r="Q1182" s="130"/>
      <c r="R1182" s="130"/>
      <c r="S1182" s="130"/>
      <c r="T1182" s="130"/>
      <c r="U1182" s="130"/>
      <c r="V1182" s="130"/>
      <c r="W1182" s="130"/>
      <c r="X1182" s="130"/>
      <c r="Y1182" s="130"/>
      <c r="Z1182" s="130"/>
    </row>
    <row r="1183" spans="1:26" ht="15.75" customHeight="1">
      <c r="A1183" s="130"/>
      <c r="B1183" s="130"/>
      <c r="C1183" s="130"/>
      <c r="D1183" s="276"/>
      <c r="E1183" s="130"/>
      <c r="F1183" s="130"/>
      <c r="G1183" s="130"/>
      <c r="H1183" s="130"/>
      <c r="I1183" s="130"/>
      <c r="J1183" s="130"/>
      <c r="K1183" s="130"/>
      <c r="L1183" s="130"/>
      <c r="M1183" s="130"/>
      <c r="N1183" s="130"/>
      <c r="O1183" s="130"/>
      <c r="P1183" s="55"/>
      <c r="Q1183" s="130"/>
      <c r="R1183" s="130"/>
      <c r="S1183" s="130"/>
      <c r="T1183" s="130"/>
      <c r="U1183" s="130"/>
      <c r="V1183" s="130"/>
      <c r="W1183" s="130"/>
      <c r="X1183" s="130"/>
      <c r="Y1183" s="130"/>
      <c r="Z1183" s="130"/>
    </row>
    <row r="1184" spans="1:26" ht="15.75" customHeight="1">
      <c r="A1184" s="130"/>
      <c r="B1184" s="130"/>
      <c r="C1184" s="130"/>
      <c r="D1184" s="276"/>
      <c r="E1184" s="130"/>
      <c r="F1184" s="130"/>
      <c r="G1184" s="130"/>
      <c r="H1184" s="130"/>
      <c r="I1184" s="130"/>
      <c r="J1184" s="130"/>
      <c r="K1184" s="130"/>
      <c r="L1184" s="130"/>
      <c r="M1184" s="130"/>
      <c r="N1184" s="130"/>
      <c r="O1184" s="130"/>
      <c r="P1184" s="55"/>
      <c r="Q1184" s="130"/>
      <c r="R1184" s="130"/>
      <c r="S1184" s="130"/>
      <c r="T1184" s="130"/>
      <c r="U1184" s="130"/>
      <c r="V1184" s="130"/>
      <c r="W1184" s="130"/>
      <c r="X1184" s="130"/>
      <c r="Y1184" s="130"/>
      <c r="Z1184" s="130"/>
    </row>
    <row r="1185" spans="1:26" ht="15.75" customHeight="1">
      <c r="A1185" s="130"/>
      <c r="B1185" s="130"/>
      <c r="C1185" s="130"/>
      <c r="D1185" s="276"/>
      <c r="E1185" s="130"/>
      <c r="F1185" s="130"/>
      <c r="G1185" s="130"/>
      <c r="H1185" s="130"/>
      <c r="I1185" s="130"/>
      <c r="J1185" s="130"/>
      <c r="K1185" s="130"/>
      <c r="L1185" s="130"/>
      <c r="M1185" s="130"/>
      <c r="N1185" s="130"/>
      <c r="O1185" s="130"/>
      <c r="P1185" s="55"/>
      <c r="Q1185" s="130"/>
      <c r="R1185" s="130"/>
      <c r="S1185" s="130"/>
      <c r="T1185" s="130"/>
      <c r="U1185" s="130"/>
      <c r="V1185" s="130"/>
      <c r="W1185" s="130"/>
      <c r="X1185" s="130"/>
      <c r="Y1185" s="130"/>
      <c r="Z1185" s="130"/>
    </row>
    <row r="1186" spans="1:26" ht="15.75" customHeight="1">
      <c r="A1186" s="130"/>
      <c r="B1186" s="130"/>
      <c r="C1186" s="130"/>
      <c r="D1186" s="276"/>
      <c r="E1186" s="130"/>
      <c r="F1186" s="130"/>
      <c r="G1186" s="130"/>
      <c r="H1186" s="130"/>
      <c r="I1186" s="130"/>
      <c r="J1186" s="130"/>
      <c r="K1186" s="130"/>
      <c r="L1186" s="130"/>
      <c r="M1186" s="130"/>
      <c r="N1186" s="130"/>
      <c r="O1186" s="130"/>
      <c r="P1186" s="55"/>
      <c r="Q1186" s="130"/>
      <c r="R1186" s="130"/>
      <c r="S1186" s="130"/>
      <c r="T1186" s="130"/>
      <c r="U1186" s="130"/>
      <c r="V1186" s="130"/>
      <c r="W1186" s="130"/>
      <c r="X1186" s="130"/>
      <c r="Y1186" s="130"/>
      <c r="Z1186" s="130"/>
    </row>
    <row r="1187" spans="1:26" ht="15.75" customHeight="1">
      <c r="A1187" s="130"/>
      <c r="B1187" s="130"/>
      <c r="C1187" s="130"/>
      <c r="D1187" s="276"/>
      <c r="E1187" s="130"/>
      <c r="F1187" s="130"/>
      <c r="G1187" s="130"/>
      <c r="H1187" s="130"/>
      <c r="I1187" s="130"/>
      <c r="J1187" s="130"/>
      <c r="K1187" s="130"/>
      <c r="L1187" s="130"/>
      <c r="M1187" s="130"/>
      <c r="N1187" s="130"/>
      <c r="O1187" s="130"/>
      <c r="P1187" s="55"/>
      <c r="Q1187" s="130"/>
      <c r="R1187" s="130"/>
      <c r="S1187" s="130"/>
      <c r="T1187" s="130"/>
      <c r="U1187" s="130"/>
      <c r="V1187" s="130"/>
      <c r="W1187" s="130"/>
      <c r="X1187" s="130"/>
      <c r="Y1187" s="130"/>
      <c r="Z1187" s="130"/>
    </row>
    <row r="1188" spans="1:26" ht="15.75" customHeight="1">
      <c r="A1188" s="130"/>
      <c r="B1188" s="130"/>
      <c r="C1188" s="130"/>
      <c r="D1188" s="276"/>
      <c r="E1188" s="130"/>
      <c r="F1188" s="130"/>
      <c r="G1188" s="130"/>
      <c r="H1188" s="130"/>
      <c r="I1188" s="130"/>
      <c r="J1188" s="130"/>
      <c r="K1188" s="130"/>
      <c r="L1188" s="130"/>
      <c r="M1188" s="130"/>
      <c r="N1188" s="130"/>
      <c r="O1188" s="130"/>
      <c r="P1188" s="55"/>
      <c r="Q1188" s="130"/>
      <c r="R1188" s="130"/>
      <c r="S1188" s="130"/>
      <c r="T1188" s="130"/>
      <c r="U1188" s="130"/>
      <c r="V1188" s="130"/>
      <c r="W1188" s="130"/>
      <c r="X1188" s="130"/>
      <c r="Y1188" s="130"/>
      <c r="Z1188" s="130"/>
    </row>
  </sheetData>
  <mergeCells count="1390">
    <mergeCell ref="E256:E273"/>
    <mergeCell ref="H256:I256"/>
    <mergeCell ref="J256:J273"/>
    <mergeCell ref="K256:K273"/>
    <mergeCell ref="L256:L273"/>
    <mergeCell ref="M256:M273"/>
    <mergeCell ref="N256:N273"/>
    <mergeCell ref="O256:O273"/>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K565:K573"/>
    <mergeCell ref="L565:L573"/>
    <mergeCell ref="M565:M573"/>
    <mergeCell ref="N565:N573"/>
    <mergeCell ref="O565:O573"/>
    <mergeCell ref="H566:I566"/>
    <mergeCell ref="H567:I567"/>
    <mergeCell ref="H568:I568"/>
    <mergeCell ref="H569:I569"/>
    <mergeCell ref="H571:I571"/>
    <mergeCell ref="H572:I572"/>
    <mergeCell ref="H573:I573"/>
    <mergeCell ref="E574:E582"/>
    <mergeCell ref="H574:I574"/>
    <mergeCell ref="J574:J582"/>
    <mergeCell ref="K574:K582"/>
    <mergeCell ref="L574:L582"/>
    <mergeCell ref="M574:M582"/>
    <mergeCell ref="N574:N582"/>
    <mergeCell ref="O574:O582"/>
    <mergeCell ref="H575:I575"/>
    <mergeCell ref="H576:I576"/>
    <mergeCell ref="H577:I577"/>
    <mergeCell ref="H578:I578"/>
    <mergeCell ref="H580:I580"/>
    <mergeCell ref="H581:I581"/>
    <mergeCell ref="H582:I582"/>
    <mergeCell ref="E438:E450"/>
    <mergeCell ref="H438:I438"/>
    <mergeCell ref="J438:J450"/>
    <mergeCell ref="K438:K450"/>
    <mergeCell ref="L438:L450"/>
    <mergeCell ref="M438:M450"/>
    <mergeCell ref="N438:N450"/>
    <mergeCell ref="O438:O450"/>
    <mergeCell ref="H439:I439"/>
    <mergeCell ref="H440:I440"/>
    <mergeCell ref="H441:I441"/>
    <mergeCell ref="H442:I442"/>
    <mergeCell ref="H443:I443"/>
    <mergeCell ref="H444:I444"/>
    <mergeCell ref="H445:I445"/>
    <mergeCell ref="H446:I446"/>
    <mergeCell ref="H447:I447"/>
    <mergeCell ref="H448:I448"/>
    <mergeCell ref="H449:I449"/>
    <mergeCell ref="H450:I450"/>
    <mergeCell ref="E451:E463"/>
    <mergeCell ref="H451:I451"/>
    <mergeCell ref="J451:J463"/>
    <mergeCell ref="K451:K463"/>
    <mergeCell ref="L451:L463"/>
    <mergeCell ref="M451:M463"/>
    <mergeCell ref="N451:N463"/>
    <mergeCell ref="O451:O463"/>
    <mergeCell ref="H452:I452"/>
    <mergeCell ref="H453:I453"/>
    <mergeCell ref="H454:I454"/>
    <mergeCell ref="H455:I455"/>
    <mergeCell ref="H456:I456"/>
    <mergeCell ref="H457:I457"/>
    <mergeCell ref="H458:I458"/>
    <mergeCell ref="H459:I459"/>
    <mergeCell ref="H460:I460"/>
    <mergeCell ref="H461:I461"/>
    <mergeCell ref="H462:I462"/>
    <mergeCell ref="H463:I463"/>
    <mergeCell ref="E464:E476"/>
    <mergeCell ref="H464:I464"/>
    <mergeCell ref="J464:J476"/>
    <mergeCell ref="K464:K476"/>
    <mergeCell ref="L464:L476"/>
    <mergeCell ref="M464:M476"/>
    <mergeCell ref="N464:N476"/>
    <mergeCell ref="O464:O476"/>
    <mergeCell ref="H465:I465"/>
    <mergeCell ref="H466:I466"/>
    <mergeCell ref="H467:I467"/>
    <mergeCell ref="H468:I468"/>
    <mergeCell ref="H469:I469"/>
    <mergeCell ref="H470:I470"/>
    <mergeCell ref="H471:I471"/>
    <mergeCell ref="H472:I472"/>
    <mergeCell ref="H473:I473"/>
    <mergeCell ref="H474:I474"/>
    <mergeCell ref="H475:I475"/>
    <mergeCell ref="H476:I476"/>
    <mergeCell ref="E477:E489"/>
    <mergeCell ref="H477:I477"/>
    <mergeCell ref="J477:J489"/>
    <mergeCell ref="K477:K489"/>
    <mergeCell ref="L477:L489"/>
    <mergeCell ref="M477:M489"/>
    <mergeCell ref="N477:N489"/>
    <mergeCell ref="O477:O489"/>
    <mergeCell ref="H478:I478"/>
    <mergeCell ref="H479:I479"/>
    <mergeCell ref="H480:I480"/>
    <mergeCell ref="H481:I481"/>
    <mergeCell ref="H482:I482"/>
    <mergeCell ref="H483:I483"/>
    <mergeCell ref="H484:I484"/>
    <mergeCell ref="H485:I485"/>
    <mergeCell ref="H486:I486"/>
    <mergeCell ref="H487:I487"/>
    <mergeCell ref="H488:I488"/>
    <mergeCell ref="H489:I489"/>
    <mergeCell ref="E157:E176"/>
    <mergeCell ref="H157:I157"/>
    <mergeCell ref="J157:J176"/>
    <mergeCell ref="K157:K176"/>
    <mergeCell ref="L157:L176"/>
    <mergeCell ref="M157:M176"/>
    <mergeCell ref="N157:N176"/>
    <mergeCell ref="O157:O176"/>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O604:O613"/>
    <mergeCell ref="O615:O624"/>
    <mergeCell ref="O625:O634"/>
    <mergeCell ref="O784:O791"/>
    <mergeCell ref="O793:O799"/>
    <mergeCell ref="O801:O807"/>
    <mergeCell ref="O809:O815"/>
    <mergeCell ref="O817:O825"/>
    <mergeCell ref="O828:O834"/>
    <mergeCell ref="O836:O842"/>
    <mergeCell ref="O844:O850"/>
    <mergeCell ref="O637:O644"/>
    <mergeCell ref="O645:O652"/>
    <mergeCell ref="O654:O661"/>
    <mergeCell ref="O662:O669"/>
    <mergeCell ref="O672:O680"/>
    <mergeCell ref="O681:O689"/>
    <mergeCell ref="O691:O699"/>
    <mergeCell ref="O700:O708"/>
    <mergeCell ref="O710:O715"/>
    <mergeCell ref="O716:O721"/>
    <mergeCell ref="O723:O727"/>
    <mergeCell ref="O728:O732"/>
    <mergeCell ref="O735:O744"/>
    <mergeCell ref="O745:O754"/>
    <mergeCell ref="O757:O764"/>
    <mergeCell ref="O765:O772"/>
    <mergeCell ref="O775:O782"/>
    <mergeCell ref="N828:N834"/>
    <mergeCell ref="N836:N842"/>
    <mergeCell ref="N844:N850"/>
    <mergeCell ref="O27:O33"/>
    <mergeCell ref="O34:O40"/>
    <mergeCell ref="O42:O48"/>
    <mergeCell ref="O49:O55"/>
    <mergeCell ref="O58:O66"/>
    <mergeCell ref="O67:O75"/>
    <mergeCell ref="O77:O85"/>
    <mergeCell ref="O86:O94"/>
    <mergeCell ref="O97:O116"/>
    <mergeCell ref="O217:O236"/>
    <mergeCell ref="O238:O255"/>
    <mergeCell ref="O274:O291"/>
    <mergeCell ref="O293:O308"/>
    <mergeCell ref="O309:O324"/>
    <mergeCell ref="O326:O341"/>
    <mergeCell ref="O342:O357"/>
    <mergeCell ref="O359:O374"/>
    <mergeCell ref="O375:O390"/>
    <mergeCell ref="O392:O406"/>
    <mergeCell ref="O407:O421"/>
    <mergeCell ref="O425:O437"/>
    <mergeCell ref="O490:O502"/>
    <mergeCell ref="O504:O516"/>
    <mergeCell ref="O517:O529"/>
    <mergeCell ref="O531:O542"/>
    <mergeCell ref="O543:O554"/>
    <mergeCell ref="O556:O564"/>
    <mergeCell ref="O583:O591"/>
    <mergeCell ref="O594:O603"/>
    <mergeCell ref="N681:N689"/>
    <mergeCell ref="N691:N699"/>
    <mergeCell ref="N700:N708"/>
    <mergeCell ref="N710:N715"/>
    <mergeCell ref="N716:N721"/>
    <mergeCell ref="N723:N727"/>
    <mergeCell ref="N728:N732"/>
    <mergeCell ref="N735:N744"/>
    <mergeCell ref="N745:N754"/>
    <mergeCell ref="N757:N764"/>
    <mergeCell ref="N765:N772"/>
    <mergeCell ref="N775:N782"/>
    <mergeCell ref="N784:N791"/>
    <mergeCell ref="N793:N799"/>
    <mergeCell ref="N801:N807"/>
    <mergeCell ref="N809:N815"/>
    <mergeCell ref="N817:N825"/>
    <mergeCell ref="N425:N437"/>
    <mergeCell ref="N490:N502"/>
    <mergeCell ref="N504:N516"/>
    <mergeCell ref="N517:N529"/>
    <mergeCell ref="N531:N542"/>
    <mergeCell ref="N543:N554"/>
    <mergeCell ref="N556:N564"/>
    <mergeCell ref="N583:N591"/>
    <mergeCell ref="N594:N603"/>
    <mergeCell ref="N604:N613"/>
    <mergeCell ref="N615:N624"/>
    <mergeCell ref="N625:N634"/>
    <mergeCell ref="N637:N644"/>
    <mergeCell ref="N645:N652"/>
    <mergeCell ref="N654:N661"/>
    <mergeCell ref="N662:N669"/>
    <mergeCell ref="N672:N680"/>
    <mergeCell ref="M745:M754"/>
    <mergeCell ref="M757:M764"/>
    <mergeCell ref="M765:M772"/>
    <mergeCell ref="M775:M782"/>
    <mergeCell ref="M784:M791"/>
    <mergeCell ref="M793:M799"/>
    <mergeCell ref="M801:M807"/>
    <mergeCell ref="M809:M815"/>
    <mergeCell ref="M817:M825"/>
    <mergeCell ref="M828:M834"/>
    <mergeCell ref="M836:M842"/>
    <mergeCell ref="M844:M850"/>
    <mergeCell ref="N27:N33"/>
    <mergeCell ref="N34:N40"/>
    <mergeCell ref="N42:N48"/>
    <mergeCell ref="N49:N55"/>
    <mergeCell ref="N58:N66"/>
    <mergeCell ref="N67:N75"/>
    <mergeCell ref="N77:N85"/>
    <mergeCell ref="N86:N94"/>
    <mergeCell ref="N97:N116"/>
    <mergeCell ref="N217:N236"/>
    <mergeCell ref="N238:N255"/>
    <mergeCell ref="N274:N291"/>
    <mergeCell ref="N293:N308"/>
    <mergeCell ref="N309:N324"/>
    <mergeCell ref="N326:N341"/>
    <mergeCell ref="N342:N357"/>
    <mergeCell ref="N359:N374"/>
    <mergeCell ref="N375:N390"/>
    <mergeCell ref="N392:N406"/>
    <mergeCell ref="N407:N421"/>
    <mergeCell ref="M594:M603"/>
    <mergeCell ref="M604:M613"/>
    <mergeCell ref="M615:M624"/>
    <mergeCell ref="M625:M634"/>
    <mergeCell ref="M637:M644"/>
    <mergeCell ref="M645:M652"/>
    <mergeCell ref="M654:M661"/>
    <mergeCell ref="M662:M669"/>
    <mergeCell ref="M672:M680"/>
    <mergeCell ref="M681:M689"/>
    <mergeCell ref="M691:M699"/>
    <mergeCell ref="M700:M708"/>
    <mergeCell ref="M710:M715"/>
    <mergeCell ref="M716:M721"/>
    <mergeCell ref="M723:M727"/>
    <mergeCell ref="M728:M732"/>
    <mergeCell ref="M735:M744"/>
    <mergeCell ref="L817:L825"/>
    <mergeCell ref="L828:L834"/>
    <mergeCell ref="L836:L842"/>
    <mergeCell ref="L844:L850"/>
    <mergeCell ref="M27:M33"/>
    <mergeCell ref="M34:M40"/>
    <mergeCell ref="M42:M48"/>
    <mergeCell ref="M49:M55"/>
    <mergeCell ref="M58:M66"/>
    <mergeCell ref="M67:M75"/>
    <mergeCell ref="M77:M85"/>
    <mergeCell ref="M86:M94"/>
    <mergeCell ref="M97:M116"/>
    <mergeCell ref="M217:M236"/>
    <mergeCell ref="M238:M255"/>
    <mergeCell ref="M274:M291"/>
    <mergeCell ref="M293:M308"/>
    <mergeCell ref="M309:M324"/>
    <mergeCell ref="M326:M341"/>
    <mergeCell ref="M342:M357"/>
    <mergeCell ref="M359:M374"/>
    <mergeCell ref="M375:M390"/>
    <mergeCell ref="M392:M406"/>
    <mergeCell ref="M407:M421"/>
    <mergeCell ref="M425:M437"/>
    <mergeCell ref="M490:M502"/>
    <mergeCell ref="M504:M516"/>
    <mergeCell ref="M517:M529"/>
    <mergeCell ref="M531:M542"/>
    <mergeCell ref="M543:M554"/>
    <mergeCell ref="M556:M564"/>
    <mergeCell ref="M583:M591"/>
    <mergeCell ref="L672:L680"/>
    <mergeCell ref="L681:L689"/>
    <mergeCell ref="L691:L699"/>
    <mergeCell ref="L700:L708"/>
    <mergeCell ref="L710:L715"/>
    <mergeCell ref="L716:L721"/>
    <mergeCell ref="L723:L727"/>
    <mergeCell ref="L728:L732"/>
    <mergeCell ref="L735:L744"/>
    <mergeCell ref="L745:L754"/>
    <mergeCell ref="L757:L764"/>
    <mergeCell ref="L765:L772"/>
    <mergeCell ref="L775:L782"/>
    <mergeCell ref="L784:L791"/>
    <mergeCell ref="L793:L799"/>
    <mergeCell ref="L801:L807"/>
    <mergeCell ref="L809:L815"/>
    <mergeCell ref="L407:L421"/>
    <mergeCell ref="L425:L437"/>
    <mergeCell ref="L490:L502"/>
    <mergeCell ref="L504:L516"/>
    <mergeCell ref="L517:L529"/>
    <mergeCell ref="L531:L542"/>
    <mergeCell ref="L543:L554"/>
    <mergeCell ref="L556:L564"/>
    <mergeCell ref="L583:L591"/>
    <mergeCell ref="L594:L603"/>
    <mergeCell ref="L604:L613"/>
    <mergeCell ref="L615:L624"/>
    <mergeCell ref="L625:L634"/>
    <mergeCell ref="L637:L644"/>
    <mergeCell ref="L645:L652"/>
    <mergeCell ref="L654:L661"/>
    <mergeCell ref="L662:L669"/>
    <mergeCell ref="K735:K744"/>
    <mergeCell ref="K745:K754"/>
    <mergeCell ref="K757:K764"/>
    <mergeCell ref="K765:K772"/>
    <mergeCell ref="K775:K782"/>
    <mergeCell ref="K784:K791"/>
    <mergeCell ref="K793:K799"/>
    <mergeCell ref="K801:K807"/>
    <mergeCell ref="K809:K815"/>
    <mergeCell ref="K817:K825"/>
    <mergeCell ref="K828:K834"/>
    <mergeCell ref="K836:K842"/>
    <mergeCell ref="K844:K850"/>
    <mergeCell ref="L27:L33"/>
    <mergeCell ref="L34:L40"/>
    <mergeCell ref="L42:L48"/>
    <mergeCell ref="L49:L55"/>
    <mergeCell ref="L58:L66"/>
    <mergeCell ref="L67:L75"/>
    <mergeCell ref="L77:L85"/>
    <mergeCell ref="L86:L94"/>
    <mergeCell ref="L97:L116"/>
    <mergeCell ref="L217:L236"/>
    <mergeCell ref="L238:L255"/>
    <mergeCell ref="L274:L291"/>
    <mergeCell ref="L293:L308"/>
    <mergeCell ref="L309:L324"/>
    <mergeCell ref="L326:L341"/>
    <mergeCell ref="L342:L357"/>
    <mergeCell ref="L359:L374"/>
    <mergeCell ref="L375:L390"/>
    <mergeCell ref="L392:L406"/>
    <mergeCell ref="K583:K591"/>
    <mergeCell ref="K594:K603"/>
    <mergeCell ref="K604:K613"/>
    <mergeCell ref="K615:K624"/>
    <mergeCell ref="K625:K634"/>
    <mergeCell ref="K637:K644"/>
    <mergeCell ref="K645:K652"/>
    <mergeCell ref="K654:K661"/>
    <mergeCell ref="K662:K669"/>
    <mergeCell ref="K672:K680"/>
    <mergeCell ref="K681:K689"/>
    <mergeCell ref="K691:K699"/>
    <mergeCell ref="K700:K708"/>
    <mergeCell ref="K710:K715"/>
    <mergeCell ref="K716:K721"/>
    <mergeCell ref="K723:K727"/>
    <mergeCell ref="K728:K732"/>
    <mergeCell ref="J809:J815"/>
    <mergeCell ref="J817:J825"/>
    <mergeCell ref="J828:J834"/>
    <mergeCell ref="J836:J842"/>
    <mergeCell ref="J844:J850"/>
    <mergeCell ref="K27:K33"/>
    <mergeCell ref="K34:K40"/>
    <mergeCell ref="K42:K48"/>
    <mergeCell ref="K49:K55"/>
    <mergeCell ref="K58:K66"/>
    <mergeCell ref="K67:K75"/>
    <mergeCell ref="K77:K85"/>
    <mergeCell ref="K86:K94"/>
    <mergeCell ref="K97:K116"/>
    <mergeCell ref="K217:K236"/>
    <mergeCell ref="K238:K255"/>
    <mergeCell ref="K274:K291"/>
    <mergeCell ref="K293:K308"/>
    <mergeCell ref="K309:K324"/>
    <mergeCell ref="K326:K341"/>
    <mergeCell ref="K342:K357"/>
    <mergeCell ref="K359:K374"/>
    <mergeCell ref="K375:K390"/>
    <mergeCell ref="K392:K406"/>
    <mergeCell ref="K407:K421"/>
    <mergeCell ref="K425:K437"/>
    <mergeCell ref="K490:K502"/>
    <mergeCell ref="K504:K516"/>
    <mergeCell ref="K517:K529"/>
    <mergeCell ref="K531:K542"/>
    <mergeCell ref="K543:K554"/>
    <mergeCell ref="K556:K564"/>
    <mergeCell ref="J662:J669"/>
    <mergeCell ref="J672:J680"/>
    <mergeCell ref="J681:J689"/>
    <mergeCell ref="J691:J699"/>
    <mergeCell ref="J700:J708"/>
    <mergeCell ref="J710:J715"/>
    <mergeCell ref="J716:J721"/>
    <mergeCell ref="J723:J727"/>
    <mergeCell ref="J728:J732"/>
    <mergeCell ref="J735:J744"/>
    <mergeCell ref="J745:J754"/>
    <mergeCell ref="J757:J764"/>
    <mergeCell ref="J765:J772"/>
    <mergeCell ref="J775:J782"/>
    <mergeCell ref="J784:J791"/>
    <mergeCell ref="J793:J799"/>
    <mergeCell ref="J801:J807"/>
    <mergeCell ref="J392:J406"/>
    <mergeCell ref="J407:J421"/>
    <mergeCell ref="J425:J437"/>
    <mergeCell ref="J490:J502"/>
    <mergeCell ref="J504:J516"/>
    <mergeCell ref="J517:J529"/>
    <mergeCell ref="J531:J542"/>
    <mergeCell ref="J543:J554"/>
    <mergeCell ref="J556:J564"/>
    <mergeCell ref="J583:J591"/>
    <mergeCell ref="J594:J603"/>
    <mergeCell ref="J604:J613"/>
    <mergeCell ref="J615:J624"/>
    <mergeCell ref="J625:J634"/>
    <mergeCell ref="J637:J644"/>
    <mergeCell ref="J645:J652"/>
    <mergeCell ref="J654:J661"/>
    <mergeCell ref="J565:J573"/>
    <mergeCell ref="E615:E624"/>
    <mergeCell ref="E625:E634"/>
    <mergeCell ref="E637:E644"/>
    <mergeCell ref="E645:E652"/>
    <mergeCell ref="E654:E661"/>
    <mergeCell ref="E662:E669"/>
    <mergeCell ref="E672:E680"/>
    <mergeCell ref="E681:E689"/>
    <mergeCell ref="E691:E699"/>
    <mergeCell ref="E700:E708"/>
    <mergeCell ref="E710:E715"/>
    <mergeCell ref="E716:E721"/>
    <mergeCell ref="E723:E726"/>
    <mergeCell ref="E728:E731"/>
    <mergeCell ref="J27:J33"/>
    <mergeCell ref="J34:J40"/>
    <mergeCell ref="J42:J48"/>
    <mergeCell ref="J49:J55"/>
    <mergeCell ref="J58:J66"/>
    <mergeCell ref="J67:J75"/>
    <mergeCell ref="J77:J85"/>
    <mergeCell ref="J86:J94"/>
    <mergeCell ref="J97:J116"/>
    <mergeCell ref="J217:J236"/>
    <mergeCell ref="J238:J255"/>
    <mergeCell ref="J274:J291"/>
    <mergeCell ref="J293:J308"/>
    <mergeCell ref="J309:J324"/>
    <mergeCell ref="J326:J341"/>
    <mergeCell ref="J342:J357"/>
    <mergeCell ref="J359:J374"/>
    <mergeCell ref="J375:J390"/>
    <mergeCell ref="E490:E502"/>
    <mergeCell ref="E504:E516"/>
    <mergeCell ref="E517:E529"/>
    <mergeCell ref="E531:E542"/>
    <mergeCell ref="E543:E554"/>
    <mergeCell ref="E556:E564"/>
    <mergeCell ref="E583:E591"/>
    <mergeCell ref="E594:E603"/>
    <mergeCell ref="E604:E613"/>
    <mergeCell ref="E592:I592"/>
    <mergeCell ref="H594:I594"/>
    <mergeCell ref="H595:I595"/>
    <mergeCell ref="H596:I596"/>
    <mergeCell ref="H597:I597"/>
    <mergeCell ref="H598:I598"/>
    <mergeCell ref="H599:I599"/>
    <mergeCell ref="H600:I600"/>
    <mergeCell ref="H601:I601"/>
    <mergeCell ref="H602:I602"/>
    <mergeCell ref="H603:I603"/>
    <mergeCell ref="H604:I604"/>
    <mergeCell ref="H605:I605"/>
    <mergeCell ref="H606:I606"/>
    <mergeCell ref="H607:I607"/>
    <mergeCell ref="E565:E573"/>
    <mergeCell ref="H565:I565"/>
    <mergeCell ref="H610:I610"/>
    <mergeCell ref="H611:I611"/>
    <mergeCell ref="H612:I612"/>
    <mergeCell ref="H613:I613"/>
    <mergeCell ref="H586:I586"/>
    <mergeCell ref="H587:I587"/>
    <mergeCell ref="E846:F846"/>
    <mergeCell ref="H846:I846"/>
    <mergeCell ref="E847:F847"/>
    <mergeCell ref="H847:I847"/>
    <mergeCell ref="E848:F848"/>
    <mergeCell ref="H848:I848"/>
    <mergeCell ref="E849:F849"/>
    <mergeCell ref="H849:I849"/>
    <mergeCell ref="E850:F850"/>
    <mergeCell ref="H850:I850"/>
    <mergeCell ref="C852:L852"/>
    <mergeCell ref="E27:E33"/>
    <mergeCell ref="E34:E40"/>
    <mergeCell ref="E42:E48"/>
    <mergeCell ref="E49:E55"/>
    <mergeCell ref="E58:E66"/>
    <mergeCell ref="E67:E75"/>
    <mergeCell ref="E77:E85"/>
    <mergeCell ref="E86:E94"/>
    <mergeCell ref="E97:E116"/>
    <mergeCell ref="E217:E236"/>
    <mergeCell ref="E238:E255"/>
    <mergeCell ref="E274:E291"/>
    <mergeCell ref="E293:E308"/>
    <mergeCell ref="E309:E324"/>
    <mergeCell ref="E326:E341"/>
    <mergeCell ref="E342:E357"/>
    <mergeCell ref="E359:E374"/>
    <mergeCell ref="E375:E390"/>
    <mergeCell ref="E392:E406"/>
    <mergeCell ref="E407:E421"/>
    <mergeCell ref="E425:E437"/>
    <mergeCell ref="E837:F837"/>
    <mergeCell ref="H837:I837"/>
    <mergeCell ref="E838:F838"/>
    <mergeCell ref="H838:I838"/>
    <mergeCell ref="E839:F839"/>
    <mergeCell ref="H839:I839"/>
    <mergeCell ref="E840:F840"/>
    <mergeCell ref="H840:I840"/>
    <mergeCell ref="E841:F841"/>
    <mergeCell ref="H841:I841"/>
    <mergeCell ref="E842:F842"/>
    <mergeCell ref="H842:I842"/>
    <mergeCell ref="D843:I843"/>
    <mergeCell ref="E844:F844"/>
    <mergeCell ref="H844:I844"/>
    <mergeCell ref="E845:F845"/>
    <mergeCell ref="H845:I845"/>
    <mergeCell ref="D827:I827"/>
    <mergeCell ref="E828:F828"/>
    <mergeCell ref="H828:I828"/>
    <mergeCell ref="E829:F829"/>
    <mergeCell ref="H829:I829"/>
    <mergeCell ref="E830:F830"/>
    <mergeCell ref="H830:I830"/>
    <mergeCell ref="E831:F831"/>
    <mergeCell ref="H831:I831"/>
    <mergeCell ref="E832:F832"/>
    <mergeCell ref="H832:I832"/>
    <mergeCell ref="E833:F833"/>
    <mergeCell ref="H833:I833"/>
    <mergeCell ref="E834:F834"/>
    <mergeCell ref="H834:I834"/>
    <mergeCell ref="D835:I835"/>
    <mergeCell ref="E836:F836"/>
    <mergeCell ref="H836:I836"/>
    <mergeCell ref="E818:F818"/>
    <mergeCell ref="H818:I818"/>
    <mergeCell ref="E819:F819"/>
    <mergeCell ref="H819:I819"/>
    <mergeCell ref="E820:F820"/>
    <mergeCell ref="H820:I820"/>
    <mergeCell ref="E821:F821"/>
    <mergeCell ref="H821:I821"/>
    <mergeCell ref="E822:F822"/>
    <mergeCell ref="H822:I822"/>
    <mergeCell ref="E823:F823"/>
    <mergeCell ref="H823:I823"/>
    <mergeCell ref="E824:F824"/>
    <mergeCell ref="H824:I824"/>
    <mergeCell ref="E825:F825"/>
    <mergeCell ref="H825:I825"/>
    <mergeCell ref="C826:I826"/>
    <mergeCell ref="D808:I808"/>
    <mergeCell ref="E809:F809"/>
    <mergeCell ref="H809:I809"/>
    <mergeCell ref="E810:F810"/>
    <mergeCell ref="H810:I810"/>
    <mergeCell ref="E811:F811"/>
    <mergeCell ref="H811:I811"/>
    <mergeCell ref="E812:F812"/>
    <mergeCell ref="H812:I812"/>
    <mergeCell ref="E813:F813"/>
    <mergeCell ref="H813:I813"/>
    <mergeCell ref="E814:F814"/>
    <mergeCell ref="H814:I814"/>
    <mergeCell ref="E815:F815"/>
    <mergeCell ref="H815:I815"/>
    <mergeCell ref="D816:I816"/>
    <mergeCell ref="E817:F817"/>
    <mergeCell ref="H817:I817"/>
    <mergeCell ref="E799:F799"/>
    <mergeCell ref="H799:I799"/>
    <mergeCell ref="D800:I800"/>
    <mergeCell ref="E801:F801"/>
    <mergeCell ref="H801:I801"/>
    <mergeCell ref="E802:F802"/>
    <mergeCell ref="H802:I802"/>
    <mergeCell ref="E803:F803"/>
    <mergeCell ref="H803:I803"/>
    <mergeCell ref="E804:F804"/>
    <mergeCell ref="H804:I804"/>
    <mergeCell ref="E805:F805"/>
    <mergeCell ref="H805:I805"/>
    <mergeCell ref="E806:F806"/>
    <mergeCell ref="H806:I806"/>
    <mergeCell ref="E807:F807"/>
    <mergeCell ref="H807:I807"/>
    <mergeCell ref="E790:F790"/>
    <mergeCell ref="H790:I790"/>
    <mergeCell ref="E791:F791"/>
    <mergeCell ref="H791:I791"/>
    <mergeCell ref="D792:I792"/>
    <mergeCell ref="E793:F793"/>
    <mergeCell ref="H793:I793"/>
    <mergeCell ref="E794:F794"/>
    <mergeCell ref="H794:I794"/>
    <mergeCell ref="E795:F795"/>
    <mergeCell ref="H795:I795"/>
    <mergeCell ref="E796:F796"/>
    <mergeCell ref="H796:I796"/>
    <mergeCell ref="E797:F797"/>
    <mergeCell ref="H797:I797"/>
    <mergeCell ref="E798:F798"/>
    <mergeCell ref="H798:I798"/>
    <mergeCell ref="E781:F781"/>
    <mergeCell ref="H781:I781"/>
    <mergeCell ref="E782:F782"/>
    <mergeCell ref="H782:I782"/>
    <mergeCell ref="D783:I783"/>
    <mergeCell ref="E784:F784"/>
    <mergeCell ref="H784:I784"/>
    <mergeCell ref="E785:F785"/>
    <mergeCell ref="H785:I785"/>
    <mergeCell ref="E786:F786"/>
    <mergeCell ref="H786:I786"/>
    <mergeCell ref="E787:F787"/>
    <mergeCell ref="H787:I787"/>
    <mergeCell ref="E788:F788"/>
    <mergeCell ref="H788:I788"/>
    <mergeCell ref="E789:F789"/>
    <mergeCell ref="H789:I789"/>
    <mergeCell ref="E771:F771"/>
    <mergeCell ref="H771:I771"/>
    <mergeCell ref="E772:F772"/>
    <mergeCell ref="H772:I772"/>
    <mergeCell ref="C773:I773"/>
    <mergeCell ref="D774:I774"/>
    <mergeCell ref="E775:F775"/>
    <mergeCell ref="H775:I775"/>
    <mergeCell ref="E776:F776"/>
    <mergeCell ref="H776:I776"/>
    <mergeCell ref="E777:F777"/>
    <mergeCell ref="H777:I777"/>
    <mergeCell ref="E778:F778"/>
    <mergeCell ref="H778:I778"/>
    <mergeCell ref="E779:F779"/>
    <mergeCell ref="H779:I779"/>
    <mergeCell ref="E780:F780"/>
    <mergeCell ref="H780:I780"/>
    <mergeCell ref="E762:F762"/>
    <mergeCell ref="H762:I762"/>
    <mergeCell ref="E763:F763"/>
    <mergeCell ref="H763:I763"/>
    <mergeCell ref="E764:F764"/>
    <mergeCell ref="H764:I764"/>
    <mergeCell ref="E765:F765"/>
    <mergeCell ref="H765:I765"/>
    <mergeCell ref="E766:F766"/>
    <mergeCell ref="H766:I766"/>
    <mergeCell ref="E767:F767"/>
    <mergeCell ref="H767:I767"/>
    <mergeCell ref="E768:F768"/>
    <mergeCell ref="H768:I768"/>
    <mergeCell ref="E769:F769"/>
    <mergeCell ref="H769:I769"/>
    <mergeCell ref="E770:F770"/>
    <mergeCell ref="H770:I770"/>
    <mergeCell ref="E752:F752"/>
    <mergeCell ref="H752:I752"/>
    <mergeCell ref="E753:F753"/>
    <mergeCell ref="H753:I753"/>
    <mergeCell ref="E754:F754"/>
    <mergeCell ref="H754:I754"/>
    <mergeCell ref="C755:I755"/>
    <mergeCell ref="D756:I756"/>
    <mergeCell ref="E757:F757"/>
    <mergeCell ref="H757:I757"/>
    <mergeCell ref="E758:F758"/>
    <mergeCell ref="H758:I758"/>
    <mergeCell ref="E759:F759"/>
    <mergeCell ref="H759:I759"/>
    <mergeCell ref="E760:F760"/>
    <mergeCell ref="H760:I760"/>
    <mergeCell ref="E761:F761"/>
    <mergeCell ref="H761:I761"/>
    <mergeCell ref="E743:F743"/>
    <mergeCell ref="H743:I743"/>
    <mergeCell ref="E744:F744"/>
    <mergeCell ref="H744:I744"/>
    <mergeCell ref="E745:F745"/>
    <mergeCell ref="H745:I745"/>
    <mergeCell ref="E746:F746"/>
    <mergeCell ref="H746:I746"/>
    <mergeCell ref="E747:F747"/>
    <mergeCell ref="H747:I747"/>
    <mergeCell ref="E748:F748"/>
    <mergeCell ref="H748:I748"/>
    <mergeCell ref="E749:F749"/>
    <mergeCell ref="H749:I749"/>
    <mergeCell ref="E750:F750"/>
    <mergeCell ref="H750:I750"/>
    <mergeCell ref="E751:F751"/>
    <mergeCell ref="H751:I751"/>
    <mergeCell ref="D734:I734"/>
    <mergeCell ref="E735:F735"/>
    <mergeCell ref="H735:I735"/>
    <mergeCell ref="E736:F736"/>
    <mergeCell ref="H736:I736"/>
    <mergeCell ref="E737:F737"/>
    <mergeCell ref="H737:I737"/>
    <mergeCell ref="E738:F738"/>
    <mergeCell ref="H738:I738"/>
    <mergeCell ref="E739:F739"/>
    <mergeCell ref="H739:I739"/>
    <mergeCell ref="E740:F740"/>
    <mergeCell ref="H740:I740"/>
    <mergeCell ref="E741:F741"/>
    <mergeCell ref="H741:I741"/>
    <mergeCell ref="E742:F742"/>
    <mergeCell ref="H742:I742"/>
    <mergeCell ref="H717:I717"/>
    <mergeCell ref="H718:I718"/>
    <mergeCell ref="H719:I719"/>
    <mergeCell ref="H720:I720"/>
    <mergeCell ref="H721:I721"/>
    <mergeCell ref="D722:I722"/>
    <mergeCell ref="H723:I723"/>
    <mergeCell ref="H724:I724"/>
    <mergeCell ref="H725:I725"/>
    <mergeCell ref="H726:I726"/>
    <mergeCell ref="H727:I727"/>
    <mergeCell ref="H728:I728"/>
    <mergeCell ref="H729:I729"/>
    <mergeCell ref="H730:I730"/>
    <mergeCell ref="H731:I731"/>
    <mergeCell ref="H732:I732"/>
    <mergeCell ref="C733:I733"/>
    <mergeCell ref="H700:I700"/>
    <mergeCell ref="H701:I701"/>
    <mergeCell ref="H702:I702"/>
    <mergeCell ref="H703:I703"/>
    <mergeCell ref="H704:I704"/>
    <mergeCell ref="H705:I705"/>
    <mergeCell ref="H706:I706"/>
    <mergeCell ref="H707:I707"/>
    <mergeCell ref="H708:I708"/>
    <mergeCell ref="E709:I709"/>
    <mergeCell ref="H710:I710"/>
    <mergeCell ref="H711:I711"/>
    <mergeCell ref="H712:I712"/>
    <mergeCell ref="H713:I713"/>
    <mergeCell ref="H714:I714"/>
    <mergeCell ref="H715:I715"/>
    <mergeCell ref="H716:I716"/>
    <mergeCell ref="H682:I682"/>
    <mergeCell ref="H683:I683"/>
    <mergeCell ref="H684:I684"/>
    <mergeCell ref="H685:I685"/>
    <mergeCell ref="H686:I686"/>
    <mergeCell ref="H687:I687"/>
    <mergeCell ref="H688:I688"/>
    <mergeCell ref="H689:I689"/>
    <mergeCell ref="H691:I691"/>
    <mergeCell ref="H692:I692"/>
    <mergeCell ref="H693:I693"/>
    <mergeCell ref="H694:I694"/>
    <mergeCell ref="H695:I695"/>
    <mergeCell ref="H696:I696"/>
    <mergeCell ref="H697:I697"/>
    <mergeCell ref="H698:I698"/>
    <mergeCell ref="H699:I699"/>
    <mergeCell ref="H664:I664"/>
    <mergeCell ref="H665:I665"/>
    <mergeCell ref="H666:I666"/>
    <mergeCell ref="H667:I667"/>
    <mergeCell ref="H668:I668"/>
    <mergeCell ref="H669:I669"/>
    <mergeCell ref="E670:I670"/>
    <mergeCell ref="H672:I672"/>
    <mergeCell ref="H673:I673"/>
    <mergeCell ref="H674:I674"/>
    <mergeCell ref="H675:I675"/>
    <mergeCell ref="H676:I676"/>
    <mergeCell ref="H677:I677"/>
    <mergeCell ref="H678:I678"/>
    <mergeCell ref="H679:I679"/>
    <mergeCell ref="H680:I680"/>
    <mergeCell ref="H681:I681"/>
    <mergeCell ref="H646:I646"/>
    <mergeCell ref="H647:I647"/>
    <mergeCell ref="H648:I648"/>
    <mergeCell ref="H649:I649"/>
    <mergeCell ref="H650:I650"/>
    <mergeCell ref="H651:I651"/>
    <mergeCell ref="H652:I652"/>
    <mergeCell ref="H654:I654"/>
    <mergeCell ref="H655:I655"/>
    <mergeCell ref="H656:I656"/>
    <mergeCell ref="H657:I657"/>
    <mergeCell ref="H658:I658"/>
    <mergeCell ref="H659:I659"/>
    <mergeCell ref="H660:I660"/>
    <mergeCell ref="H661:I661"/>
    <mergeCell ref="H662:I662"/>
    <mergeCell ref="H663:I663"/>
    <mergeCell ref="H628:I628"/>
    <mergeCell ref="H629:I629"/>
    <mergeCell ref="H630:I630"/>
    <mergeCell ref="H631:I631"/>
    <mergeCell ref="H632:I632"/>
    <mergeCell ref="H633:I633"/>
    <mergeCell ref="H634:I634"/>
    <mergeCell ref="E635:I635"/>
    <mergeCell ref="H637:I637"/>
    <mergeCell ref="H638:I638"/>
    <mergeCell ref="H639:I639"/>
    <mergeCell ref="H640:I640"/>
    <mergeCell ref="H641:I641"/>
    <mergeCell ref="H642:I642"/>
    <mergeCell ref="H643:I643"/>
    <mergeCell ref="H644:I644"/>
    <mergeCell ref="H645:I645"/>
    <mergeCell ref="H615:I615"/>
    <mergeCell ref="H616:I616"/>
    <mergeCell ref="H617:I617"/>
    <mergeCell ref="H618:I618"/>
    <mergeCell ref="H619:I619"/>
    <mergeCell ref="H620:I620"/>
    <mergeCell ref="H621:I621"/>
    <mergeCell ref="H622:I622"/>
    <mergeCell ref="H623:I623"/>
    <mergeCell ref="H624:I624"/>
    <mergeCell ref="H625:I625"/>
    <mergeCell ref="H626:I626"/>
    <mergeCell ref="H627:I627"/>
    <mergeCell ref="H549:I549"/>
    <mergeCell ref="H550:I550"/>
    <mergeCell ref="H551:I551"/>
    <mergeCell ref="H552:I552"/>
    <mergeCell ref="H553:I553"/>
    <mergeCell ref="H554:I554"/>
    <mergeCell ref="H556:I556"/>
    <mergeCell ref="H608:I608"/>
    <mergeCell ref="H609:I609"/>
    <mergeCell ref="H557:I557"/>
    <mergeCell ref="H559:I559"/>
    <mergeCell ref="H560:I560"/>
    <mergeCell ref="H558:I558"/>
    <mergeCell ref="H562:I562"/>
    <mergeCell ref="H563:I563"/>
    <mergeCell ref="H564:I564"/>
    <mergeCell ref="H583:I583"/>
    <mergeCell ref="H584:I584"/>
    <mergeCell ref="H585:I585"/>
    <mergeCell ref="H589:I589"/>
    <mergeCell ref="H590:I590"/>
    <mergeCell ref="H591:I59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44:I544"/>
    <mergeCell ref="H545:I545"/>
    <mergeCell ref="H546:I546"/>
    <mergeCell ref="H547:I547"/>
    <mergeCell ref="H548:I548"/>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527:I527"/>
    <mergeCell ref="H528:I528"/>
    <mergeCell ref="H529:I529"/>
    <mergeCell ref="H531:I531"/>
    <mergeCell ref="H496:I496"/>
    <mergeCell ref="H497:I497"/>
    <mergeCell ref="H498:I498"/>
    <mergeCell ref="H499:I499"/>
    <mergeCell ref="H500:I500"/>
    <mergeCell ref="H501:I501"/>
    <mergeCell ref="H502:I502"/>
    <mergeCell ref="H504:I504"/>
    <mergeCell ref="H505:I505"/>
    <mergeCell ref="H506:I506"/>
    <mergeCell ref="H507:I507"/>
    <mergeCell ref="H508:I508"/>
    <mergeCell ref="H509:I509"/>
    <mergeCell ref="H510:I510"/>
    <mergeCell ref="H511:I511"/>
    <mergeCell ref="H512:I512"/>
    <mergeCell ref="H513:I513"/>
    <mergeCell ref="H427:I427"/>
    <mergeCell ref="H428:I428"/>
    <mergeCell ref="H429:I429"/>
    <mergeCell ref="H430:I430"/>
    <mergeCell ref="H431:I431"/>
    <mergeCell ref="H432:I432"/>
    <mergeCell ref="H433:I433"/>
    <mergeCell ref="H434:I434"/>
    <mergeCell ref="H435:I435"/>
    <mergeCell ref="H436:I436"/>
    <mergeCell ref="H437:I437"/>
    <mergeCell ref="H490:I490"/>
    <mergeCell ref="H491:I491"/>
    <mergeCell ref="H492:I492"/>
    <mergeCell ref="H493:I493"/>
    <mergeCell ref="H494:I494"/>
    <mergeCell ref="H495:I495"/>
    <mergeCell ref="H408:I408"/>
    <mergeCell ref="H409:I409"/>
    <mergeCell ref="H410:I410"/>
    <mergeCell ref="H411:I411"/>
    <mergeCell ref="H412:I412"/>
    <mergeCell ref="H413:I413"/>
    <mergeCell ref="H414:I414"/>
    <mergeCell ref="H416:I416"/>
    <mergeCell ref="H415:I415"/>
    <mergeCell ref="H418:I418"/>
    <mergeCell ref="H419:I419"/>
    <mergeCell ref="H420:I420"/>
    <mergeCell ref="H421:I421"/>
    <mergeCell ref="D422:I422"/>
    <mergeCell ref="E423:I423"/>
    <mergeCell ref="H425:I425"/>
    <mergeCell ref="H426:I426"/>
    <mergeCell ref="F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6:I386"/>
    <mergeCell ref="H387:I387"/>
    <mergeCell ref="H388:I388"/>
    <mergeCell ref="H389:I389"/>
    <mergeCell ref="H390:I390"/>
    <mergeCell ref="H357:I357"/>
    <mergeCell ref="F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23:I323"/>
    <mergeCell ref="H324:I324"/>
    <mergeCell ref="F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289:I289"/>
    <mergeCell ref="H290:I290"/>
    <mergeCell ref="H291:I291"/>
    <mergeCell ref="F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254:I254"/>
    <mergeCell ref="H255:I255"/>
    <mergeCell ref="H274:I274"/>
    <mergeCell ref="H275:I275"/>
    <mergeCell ref="H276:I276"/>
    <mergeCell ref="H277:I277"/>
    <mergeCell ref="H278:I278"/>
    <mergeCell ref="H279:I279"/>
    <mergeCell ref="H280:I280"/>
    <mergeCell ref="H281:I281"/>
    <mergeCell ref="H282:I282"/>
    <mergeCell ref="H283:I283"/>
    <mergeCell ref="H285:I285"/>
    <mergeCell ref="H286:I286"/>
    <mergeCell ref="H287:I287"/>
    <mergeCell ref="H288:I288"/>
    <mergeCell ref="F237:I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217:I217"/>
    <mergeCell ref="H218:I218"/>
    <mergeCell ref="H219:I219"/>
    <mergeCell ref="H86:I86"/>
    <mergeCell ref="H87:I87"/>
    <mergeCell ref="H88:I88"/>
    <mergeCell ref="H89:I89"/>
    <mergeCell ref="H90:I90"/>
    <mergeCell ref="H91:I91"/>
    <mergeCell ref="H92:I92"/>
    <mergeCell ref="H93:I93"/>
    <mergeCell ref="H94:I94"/>
    <mergeCell ref="E95:I95"/>
    <mergeCell ref="F96:I96"/>
    <mergeCell ref="H97:I97"/>
    <mergeCell ref="H98:I98"/>
    <mergeCell ref="H99:I99"/>
    <mergeCell ref="H100:I100"/>
    <mergeCell ref="H101:I101"/>
    <mergeCell ref="H102:I102"/>
    <mergeCell ref="H69:I69"/>
    <mergeCell ref="H70:I70"/>
    <mergeCell ref="H71:I71"/>
    <mergeCell ref="H72:I72"/>
    <mergeCell ref="H73:I73"/>
    <mergeCell ref="H74:I74"/>
    <mergeCell ref="H75:I75"/>
    <mergeCell ref="F76:I76"/>
    <mergeCell ref="H77:I77"/>
    <mergeCell ref="H78:I78"/>
    <mergeCell ref="H79:I79"/>
    <mergeCell ref="H80:I80"/>
    <mergeCell ref="H81:I81"/>
    <mergeCell ref="H82:I82"/>
    <mergeCell ref="H83:I83"/>
    <mergeCell ref="H84:I84"/>
    <mergeCell ref="H85:I85"/>
    <mergeCell ref="H52:I52"/>
    <mergeCell ref="H53:I53"/>
    <mergeCell ref="H54:I54"/>
    <mergeCell ref="H55:I55"/>
    <mergeCell ref="E56:I56"/>
    <mergeCell ref="F57:I57"/>
    <mergeCell ref="H58:I58"/>
    <mergeCell ref="H59:I59"/>
    <mergeCell ref="H60:I60"/>
    <mergeCell ref="H61:I61"/>
    <mergeCell ref="H62:I62"/>
    <mergeCell ref="H63:I63"/>
    <mergeCell ref="H64:I64"/>
    <mergeCell ref="H65:I65"/>
    <mergeCell ref="H66:I66"/>
    <mergeCell ref="H67:I67"/>
    <mergeCell ref="H68:I68"/>
    <mergeCell ref="H35:I35"/>
    <mergeCell ref="H36:I36"/>
    <mergeCell ref="H37:I37"/>
    <mergeCell ref="H38:I38"/>
    <mergeCell ref="H39:I39"/>
    <mergeCell ref="H40:I40"/>
    <mergeCell ref="F41:I41"/>
    <mergeCell ref="H42:I42"/>
    <mergeCell ref="H43:I43"/>
    <mergeCell ref="H44:I44"/>
    <mergeCell ref="H45:I45"/>
    <mergeCell ref="H46:I46"/>
    <mergeCell ref="H47:I47"/>
    <mergeCell ref="H48:I48"/>
    <mergeCell ref="H49:I49"/>
    <mergeCell ref="H50:I50"/>
    <mergeCell ref="H51:I51"/>
    <mergeCell ref="A1:N1"/>
    <mergeCell ref="A2:N2"/>
    <mergeCell ref="B20:I20"/>
    <mergeCell ref="B21:I21"/>
    <mergeCell ref="B22:I22"/>
    <mergeCell ref="C23:I23"/>
    <mergeCell ref="D24:I24"/>
    <mergeCell ref="E25:I25"/>
    <mergeCell ref="F26:I26"/>
    <mergeCell ref="H27:I27"/>
    <mergeCell ref="H28:I28"/>
    <mergeCell ref="H29:I29"/>
    <mergeCell ref="H30:I30"/>
    <mergeCell ref="H31:I31"/>
    <mergeCell ref="H32:I32"/>
    <mergeCell ref="H33:I33"/>
    <mergeCell ref="H34:I34"/>
    <mergeCell ref="E117:E136"/>
    <mergeCell ref="H117:I117"/>
    <mergeCell ref="J117:J136"/>
    <mergeCell ref="K117:K136"/>
    <mergeCell ref="L117:L136"/>
    <mergeCell ref="M117:M136"/>
    <mergeCell ref="N117:N136"/>
    <mergeCell ref="O117:O136"/>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E137:E156"/>
    <mergeCell ref="H137:I137"/>
    <mergeCell ref="J137:J156"/>
    <mergeCell ref="K137:K156"/>
    <mergeCell ref="L137:L156"/>
    <mergeCell ref="M137:M156"/>
    <mergeCell ref="N137:N156"/>
    <mergeCell ref="O137:O156"/>
    <mergeCell ref="H138:I138"/>
    <mergeCell ref="H139:I139"/>
    <mergeCell ref="H140:I140"/>
    <mergeCell ref="H141:I141"/>
    <mergeCell ref="H142:I142"/>
    <mergeCell ref="H143:I143"/>
    <mergeCell ref="H144:I144"/>
    <mergeCell ref="H145:I145"/>
    <mergeCell ref="H146:I146"/>
    <mergeCell ref="H147:I147"/>
    <mergeCell ref="H149:I149"/>
    <mergeCell ref="H148:I148"/>
    <mergeCell ref="H151:I151"/>
    <mergeCell ref="H152:I152"/>
    <mergeCell ref="H153:I153"/>
    <mergeCell ref="H154:I154"/>
    <mergeCell ref="H155:I155"/>
    <mergeCell ref="H156:I156"/>
    <mergeCell ref="E177:E196"/>
    <mergeCell ref="H177:I177"/>
    <mergeCell ref="J177:J196"/>
    <mergeCell ref="K177:K196"/>
    <mergeCell ref="L177:L196"/>
    <mergeCell ref="M177:M196"/>
    <mergeCell ref="N177:N196"/>
    <mergeCell ref="O177:O196"/>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E197:E216"/>
    <mergeCell ref="H197:I197"/>
    <mergeCell ref="J197:J216"/>
    <mergeCell ref="K197:K216"/>
    <mergeCell ref="L197:L216"/>
    <mergeCell ref="M197:M216"/>
    <mergeCell ref="N197:N216"/>
    <mergeCell ref="O197:O216"/>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s>
  <hyperlinks>
    <hyperlink ref="H128" r:id="rId1"/>
    <hyperlink ref="H127" r:id="rId2"/>
    <hyperlink ref="H107" r:id="rId3"/>
    <hyperlink ref="H146" r:id="rId4"/>
    <hyperlink ref="H147" r:id="rId5"/>
    <hyperlink ref="H166" r:id="rId6"/>
    <hyperlink ref="H167" r:id="rId7"/>
    <hyperlink ref="H173" r:id="rId8"/>
    <hyperlink ref="H153" r:id="rId9"/>
    <hyperlink ref="H133" r:id="rId10"/>
    <hyperlink ref="H113" r:id="rId11"/>
    <hyperlink ref="H193" r:id="rId12"/>
    <hyperlink ref="H213" r:id="rId13"/>
    <hyperlink ref="H430" r:id="rId14"/>
    <hyperlink ref="H432" r:id="rId15"/>
    <hyperlink ref="H443" r:id="rId16"/>
    <hyperlink ref="H445" r:id="rId17"/>
    <hyperlink ref="H447" r:id="rId18"/>
    <hyperlink ref="H434" r:id="rId19"/>
    <hyperlink ref="H456" r:id="rId20"/>
    <hyperlink ref="H458" r:id="rId21"/>
    <hyperlink ref="H460" r:id="rId22"/>
    <hyperlink ref="H469" r:id="rId23"/>
    <hyperlink ref="H471" r:id="rId24"/>
    <hyperlink ref="H473" r:id="rId25"/>
    <hyperlink ref="H482" r:id="rId26"/>
    <hyperlink ref="H484" r:id="rId27"/>
    <hyperlink ref="H486" r:id="rId28"/>
    <hyperlink ref="H252" r:id="rId29"/>
    <hyperlink ref="H248" r:id="rId30"/>
    <hyperlink ref="H249" r:id="rId31"/>
    <hyperlink ref="H336" r:id="rId32"/>
    <hyperlink ref="H337" r:id="rId33"/>
    <hyperlink ref="H339" r:id="rId34"/>
    <hyperlink ref="H126" r:id="rId35"/>
    <hyperlink ref="H106" r:id="rId36"/>
    <hyperlink ref="H186" r:id="rId37"/>
    <hyperlink ref="H206" r:id="rId38"/>
    <hyperlink ref="H563" r:id="rId39"/>
    <hyperlink ref="I561" r:id="rId40"/>
    <hyperlink ref="H351" r:id="rId41"/>
    <hyperlink ref="H352" r:id="rId42"/>
    <hyperlink ref="I570" r:id="rId43"/>
    <hyperlink ref="H572" r:id="rId44"/>
    <hyperlink ref="I579" r:id="rId45"/>
    <hyperlink ref="H581" r:id="rId46"/>
    <hyperlink ref="H108" r:id="rId47"/>
    <hyperlink ref="H112" r:id="rId48"/>
    <hyperlink ref="H114" r:id="rId49"/>
    <hyperlink ref="H132" r:id="rId50"/>
    <hyperlink ref="H134" r:id="rId51"/>
    <hyperlink ref="H152" r:id="rId52"/>
    <hyperlink ref="H172" r:id="rId53"/>
    <hyperlink ref="H192" r:id="rId54"/>
    <hyperlink ref="H212" r:id="rId55"/>
    <hyperlink ref="H251" r:id="rId56"/>
    <hyperlink ref="H265" r:id="rId57"/>
    <hyperlink ref="H266" r:id="rId58"/>
    <hyperlink ref="H267" r:id="rId59"/>
    <hyperlink ref="H283" r:id="rId60"/>
    <hyperlink ref="H285" r:id="rId61"/>
    <hyperlink ref="I284" r:id="rId62"/>
    <hyperlink ref="H269" r:id="rId63"/>
    <hyperlink ref="H288" r:id="rId64"/>
    <hyperlink ref="H270" r:id="rId65"/>
    <hyperlink ref="H287" r:id="rId66"/>
    <hyperlink ref="H435" r:id="rId67"/>
    <hyperlink ref="H437" r:id="rId68"/>
    <hyperlink ref="H448" r:id="rId69"/>
    <hyperlink ref="H450" r:id="rId70"/>
    <hyperlink ref="H463" r:id="rId71"/>
    <hyperlink ref="H476" r:id="rId72"/>
    <hyperlink ref="H474" r:id="rId73"/>
    <hyperlink ref="H489" r:id="rId74"/>
    <hyperlink ref="H487" r:id="rId75"/>
    <hyperlink ref="H111" r:id="rId76"/>
    <hyperlink ref="H131" r:id="rId77"/>
    <hyperlink ref="H151" r:id="rId78"/>
    <hyperlink ref="H171" r:id="rId79"/>
    <hyperlink ref="H191" r:id="rId80"/>
    <hyperlink ref="H211" r:id="rId81"/>
    <hyperlink ref="H250" r:id="rId82"/>
    <hyperlink ref="H268" r:id="rId83"/>
    <hyperlink ref="H286" r:id="rId84"/>
    <hyperlink ref="H338" r:id="rId85"/>
    <hyperlink ref="H354" r:id="rId86"/>
    <hyperlink ref="H353" r:id="rId87"/>
    <hyperlink ref="H433" r:id="rId88"/>
    <hyperlink ref="H446" r:id="rId89"/>
    <hyperlink ref="H459" r:id="rId90"/>
    <hyperlink ref="H472" r:id="rId91"/>
    <hyperlink ref="H485" r:id="rId92"/>
    <hyperlink ref="H564" r:id="rId93"/>
    <hyperlink ref="H573" r:id="rId94"/>
    <hyperlink ref="H582" r:id="rId95"/>
    <hyperlink ref="H148" r:id="rId96"/>
    <hyperlink ref="H168" r:id="rId97"/>
    <hyperlink ref="H188" r:id="rId98"/>
    <hyperlink ref="H187" r:id="rId99" location="tabs"/>
    <hyperlink ref="H208" r:id="rId100"/>
    <hyperlink ref="H207" r:id="rId101" location="tabs"/>
  </hyperlinks>
  <pageMargins left="0.50972222222222197" right="0.23958333333333301" top="0.40972222222222199" bottom="0.40972222222222199" header="0" footer="0"/>
  <pageSetup paperSize="9" scale="52" orientation="portrait" r:id="rId102"/>
  <headerFooter>
    <oddFooter>&amp;C&amp;P</oddFooter>
  </headerFooter>
  <rowBreaks count="2" manualBreakCount="2">
    <brk id="75" max="16383" man="1"/>
    <brk id="708" man="1"/>
  </rowBreaks>
  <colBreaks count="1" manualBreakCount="1">
    <brk id="1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6"/>
  <sheetViews>
    <sheetView showGridLines="0" topLeftCell="A50" zoomScale="70" zoomScaleNormal="70" workbookViewId="0">
      <selection activeCell="D54" sqref="D54:G54"/>
    </sheetView>
  </sheetViews>
  <sheetFormatPr defaultColWidth="12.58203125" defaultRowHeight="15" customHeight="1"/>
  <cols>
    <col min="1" max="1" width="3.83203125" customWidth="1"/>
    <col min="2" max="2" width="2.83203125" customWidth="1"/>
    <col min="3" max="3" width="2.75" customWidth="1"/>
    <col min="4" max="4" width="3.33203125" customWidth="1"/>
    <col min="5" max="5" width="22.75" customWidth="1"/>
    <col min="6" max="6" width="1.58203125" customWidth="1"/>
    <col min="7" max="7" width="15.83203125" customWidth="1"/>
    <col min="8" max="8" width="9.83203125" customWidth="1"/>
    <col min="9" max="9" width="10.25" customWidth="1"/>
    <col min="10" max="10" width="9.83203125" customWidth="1"/>
    <col min="11" max="11" width="7.25" customWidth="1"/>
    <col min="12" max="12" width="8.33203125" customWidth="1"/>
    <col min="13" max="13" width="15" customWidth="1"/>
    <col min="14" max="14" width="20.25" style="53" customWidth="1"/>
    <col min="15" max="15" width="13.58203125" style="53" customWidth="1"/>
    <col min="16" max="16" width="102.5" customWidth="1"/>
    <col min="17" max="26" width="8" customWidth="1"/>
  </cols>
  <sheetData>
    <row r="1" spans="1:26" ht="15" customHeight="1">
      <c r="A1" s="726" t="s">
        <v>352</v>
      </c>
      <c r="B1" s="727"/>
      <c r="C1" s="727"/>
      <c r="D1" s="727"/>
      <c r="E1" s="727"/>
      <c r="F1" s="727"/>
      <c r="G1" s="727"/>
      <c r="H1" s="727"/>
      <c r="I1" s="727"/>
      <c r="J1" s="727"/>
      <c r="K1" s="727"/>
      <c r="L1" s="727"/>
      <c r="M1" s="727"/>
      <c r="N1" s="89"/>
      <c r="O1" s="89"/>
      <c r="P1" s="54"/>
      <c r="Q1" s="130"/>
      <c r="R1" s="130"/>
      <c r="S1" s="130"/>
      <c r="T1" s="130"/>
      <c r="U1" s="130"/>
      <c r="V1" s="130"/>
      <c r="W1" s="130"/>
      <c r="X1" s="130"/>
      <c r="Y1" s="130"/>
      <c r="Z1" s="130"/>
    </row>
    <row r="2" spans="1:26" ht="15" customHeight="1">
      <c r="A2" s="726" t="s">
        <v>1029</v>
      </c>
      <c r="B2" s="727"/>
      <c r="C2" s="727"/>
      <c r="D2" s="727"/>
      <c r="E2" s="727"/>
      <c r="F2" s="727"/>
      <c r="G2" s="727"/>
      <c r="H2" s="727"/>
      <c r="I2" s="727"/>
      <c r="J2" s="727"/>
      <c r="K2" s="727"/>
      <c r="L2" s="727"/>
      <c r="M2" s="727"/>
      <c r="N2" s="89"/>
      <c r="O2" s="89"/>
      <c r="P2" s="54"/>
      <c r="Q2" s="130"/>
      <c r="R2" s="130"/>
      <c r="S2" s="130"/>
      <c r="T2" s="130"/>
      <c r="U2" s="130"/>
      <c r="V2" s="130"/>
      <c r="W2" s="130"/>
      <c r="X2" s="130"/>
      <c r="Y2" s="130"/>
      <c r="Z2" s="130"/>
    </row>
    <row r="3" spans="1:26" ht="15" customHeight="1">
      <c r="A3" s="55"/>
      <c r="B3" s="55"/>
      <c r="C3" s="55"/>
      <c r="D3" s="55"/>
      <c r="E3" s="55"/>
      <c r="F3" s="55"/>
      <c r="G3" s="55"/>
      <c r="H3" s="55"/>
      <c r="I3" s="90"/>
      <c r="J3" s="55"/>
      <c r="K3" s="91"/>
      <c r="L3" s="91"/>
      <c r="M3" s="55"/>
      <c r="N3" s="92"/>
      <c r="O3" s="89"/>
      <c r="P3" s="54"/>
      <c r="Q3" s="130"/>
      <c r="R3" s="130"/>
      <c r="S3" s="130"/>
      <c r="T3" s="130"/>
      <c r="U3" s="130"/>
      <c r="V3" s="130"/>
      <c r="W3" s="130"/>
      <c r="X3" s="130"/>
      <c r="Y3" s="130"/>
      <c r="Z3" s="130"/>
    </row>
    <row r="4" spans="1:26" ht="15" customHeight="1">
      <c r="A4" s="55" t="s">
        <v>354</v>
      </c>
      <c r="B4" s="55"/>
      <c r="C4" s="55"/>
      <c r="D4" s="56"/>
      <c r="E4" s="56"/>
      <c r="F4" s="56"/>
      <c r="G4" s="55"/>
      <c r="H4" s="55"/>
      <c r="I4" s="90"/>
      <c r="J4" s="55"/>
      <c r="K4" s="91"/>
      <c r="L4" s="91"/>
      <c r="M4" s="55"/>
      <c r="N4" s="92"/>
      <c r="O4" s="89"/>
      <c r="P4" s="54"/>
      <c r="Q4" s="130"/>
      <c r="R4" s="130"/>
      <c r="S4" s="130"/>
      <c r="T4" s="130"/>
      <c r="U4" s="130"/>
      <c r="V4" s="130"/>
      <c r="W4" s="130"/>
      <c r="X4" s="130"/>
      <c r="Y4" s="130"/>
      <c r="Z4" s="130"/>
    </row>
    <row r="5" spans="1:26" ht="15" customHeight="1">
      <c r="A5" s="55"/>
      <c r="B5" s="55"/>
      <c r="C5" s="55" t="s">
        <v>355</v>
      </c>
      <c r="D5" s="55"/>
      <c r="E5" s="55"/>
      <c r="F5" s="55" t="s">
        <v>102</v>
      </c>
      <c r="G5" s="1005" t="str">
        <f>PENDIDIKAN!F5</f>
        <v>Dr. Yanita</v>
      </c>
      <c r="H5" s="727"/>
      <c r="I5" s="727"/>
      <c r="J5" s="727"/>
      <c r="K5" s="91"/>
      <c r="L5" s="91"/>
      <c r="M5" s="55"/>
      <c r="N5" s="92"/>
      <c r="O5" s="89"/>
      <c r="P5" s="54"/>
      <c r="Q5" s="130"/>
      <c r="R5" s="130"/>
      <c r="S5" s="130"/>
      <c r="T5" s="130"/>
      <c r="U5" s="130"/>
      <c r="V5" s="130"/>
      <c r="W5" s="130"/>
      <c r="X5" s="130"/>
      <c r="Y5" s="130"/>
      <c r="Z5" s="130"/>
    </row>
    <row r="6" spans="1:26" ht="15" customHeight="1">
      <c r="A6" s="55"/>
      <c r="B6" s="55"/>
      <c r="C6" s="55" t="s">
        <v>356</v>
      </c>
      <c r="D6" s="55"/>
      <c r="E6" s="55"/>
      <c r="F6" s="55" t="s">
        <v>102</v>
      </c>
      <c r="G6" s="1006" t="str">
        <f>PENDIDIKAN!F6</f>
        <v>197210302003122001</v>
      </c>
      <c r="H6" s="727"/>
      <c r="I6" s="727"/>
      <c r="J6" s="727"/>
      <c r="K6" s="91"/>
      <c r="L6" s="91"/>
      <c r="M6" s="55"/>
      <c r="N6" s="92"/>
      <c r="O6" s="89"/>
      <c r="P6" s="54"/>
      <c r="Q6" s="130"/>
      <c r="R6" s="130"/>
      <c r="S6" s="130"/>
      <c r="T6" s="130"/>
      <c r="U6" s="130"/>
      <c r="V6" s="130"/>
      <c r="W6" s="130"/>
      <c r="X6" s="130"/>
      <c r="Y6" s="130"/>
      <c r="Z6" s="130"/>
    </row>
    <row r="7" spans="1:26" ht="15" customHeight="1">
      <c r="A7" s="55"/>
      <c r="B7" s="55"/>
      <c r="C7" s="55" t="s">
        <v>358</v>
      </c>
      <c r="D7" s="55"/>
      <c r="E7" s="55"/>
      <c r="F7" s="55" t="s">
        <v>102</v>
      </c>
      <c r="G7" s="1005" t="str">
        <f>PENDIDIKAN!F7</f>
        <v>Penata / IIIc</v>
      </c>
      <c r="H7" s="727"/>
      <c r="I7" s="727"/>
      <c r="J7" s="727"/>
      <c r="K7" s="91"/>
      <c r="L7" s="91"/>
      <c r="M7" s="55"/>
      <c r="N7" s="92"/>
      <c r="O7" s="89"/>
      <c r="P7" s="54"/>
      <c r="Q7" s="130"/>
      <c r="R7" s="130"/>
      <c r="S7" s="130"/>
      <c r="T7" s="130"/>
      <c r="U7" s="130"/>
      <c r="V7" s="130"/>
      <c r="W7" s="130"/>
      <c r="X7" s="130"/>
      <c r="Y7" s="130"/>
      <c r="Z7" s="130"/>
    </row>
    <row r="8" spans="1:26" ht="15" customHeight="1">
      <c r="A8" s="55"/>
      <c r="B8" s="55"/>
      <c r="C8" s="55" t="s">
        <v>360</v>
      </c>
      <c r="D8" s="55"/>
      <c r="E8" s="55"/>
      <c r="F8" s="55" t="s">
        <v>102</v>
      </c>
      <c r="G8" s="1005" t="str">
        <f>PENDIDIKAN!F8</f>
        <v>Ketua Jurusan Matematika</v>
      </c>
      <c r="H8" s="727"/>
      <c r="I8" s="727"/>
      <c r="J8" s="727"/>
      <c r="N8" s="93"/>
      <c r="O8" s="89"/>
      <c r="P8" s="54"/>
      <c r="Q8" s="130"/>
      <c r="R8" s="130"/>
      <c r="S8" s="130"/>
      <c r="T8" s="130"/>
      <c r="U8" s="130"/>
      <c r="V8" s="130"/>
      <c r="W8" s="130"/>
      <c r="X8" s="130"/>
      <c r="Y8" s="130"/>
      <c r="Z8" s="130"/>
    </row>
    <row r="9" spans="1:26" ht="15" customHeight="1">
      <c r="A9" s="55"/>
      <c r="B9" s="55"/>
      <c r="C9" s="55" t="s">
        <v>74</v>
      </c>
      <c r="D9" s="55"/>
      <c r="E9" s="55"/>
      <c r="F9" s="55" t="s">
        <v>102</v>
      </c>
      <c r="G9" s="1005" t="str">
        <f>PENDIDIKAN!F9</f>
        <v>Fakultas MIPA Universitas Andalas</v>
      </c>
      <c r="H9" s="727"/>
      <c r="I9" s="727"/>
      <c r="J9" s="727"/>
      <c r="K9" s="91"/>
      <c r="L9" s="91"/>
      <c r="M9" s="55"/>
      <c r="N9" s="92"/>
      <c r="O9" s="89"/>
      <c r="P9" s="54"/>
      <c r="Q9" s="130"/>
      <c r="R9" s="130"/>
      <c r="S9" s="130"/>
      <c r="T9" s="130"/>
      <c r="U9" s="130"/>
      <c r="V9" s="130"/>
      <c r="W9" s="130"/>
      <c r="X9" s="130"/>
      <c r="Y9" s="130"/>
      <c r="Z9" s="130"/>
    </row>
    <row r="10" spans="1:26" ht="15" customHeight="1">
      <c r="A10" s="55"/>
      <c r="B10" s="55"/>
      <c r="C10" s="55"/>
      <c r="D10" s="55"/>
      <c r="E10" s="55"/>
      <c r="F10" s="55"/>
      <c r="G10" s="1005"/>
      <c r="H10" s="727"/>
      <c r="I10" s="727"/>
      <c r="J10" s="727"/>
      <c r="K10" s="91"/>
      <c r="L10" s="91"/>
      <c r="M10" s="55"/>
      <c r="N10" s="92"/>
      <c r="O10" s="89"/>
      <c r="P10" s="54"/>
      <c r="Q10" s="130"/>
      <c r="R10" s="130"/>
      <c r="S10" s="130"/>
      <c r="T10" s="130"/>
      <c r="U10" s="130"/>
      <c r="V10" s="130"/>
      <c r="W10" s="130"/>
      <c r="X10" s="130"/>
      <c r="Y10" s="130"/>
      <c r="Z10" s="130"/>
    </row>
    <row r="11" spans="1:26" ht="15" customHeight="1">
      <c r="A11" s="55" t="s">
        <v>362</v>
      </c>
      <c r="B11" s="55"/>
      <c r="C11" s="55"/>
      <c r="D11" s="56"/>
      <c r="E11" s="56"/>
      <c r="F11" s="56"/>
      <c r="G11" s="1005"/>
      <c r="H11" s="727"/>
      <c r="I11" s="727"/>
      <c r="J11" s="727"/>
      <c r="K11" s="91"/>
      <c r="L11" s="91"/>
      <c r="M11" s="55"/>
      <c r="N11" s="92"/>
      <c r="O11" s="89"/>
      <c r="P11" s="54"/>
      <c r="Q11" s="130"/>
      <c r="R11" s="130"/>
      <c r="S11" s="130"/>
      <c r="T11" s="130"/>
      <c r="U11" s="130"/>
      <c r="V11" s="130"/>
      <c r="W11" s="130"/>
      <c r="X11" s="130"/>
      <c r="Y11" s="130"/>
      <c r="Z11" s="130"/>
    </row>
    <row r="12" spans="1:26" ht="15" customHeight="1">
      <c r="A12" s="55"/>
      <c r="B12" s="55"/>
      <c r="C12" s="55" t="s">
        <v>54</v>
      </c>
      <c r="D12" s="55"/>
      <c r="E12" s="55"/>
      <c r="F12" s="55" t="s">
        <v>102</v>
      </c>
      <c r="G12" s="1005" t="str">
        <f>PENDIDIKAN!F12</f>
        <v>Dr. Admi Nazra</v>
      </c>
      <c r="H12" s="727"/>
      <c r="I12" s="727"/>
      <c r="J12" s="727"/>
      <c r="K12" s="91"/>
      <c r="L12" s="91"/>
      <c r="M12" s="55"/>
      <c r="N12" s="92"/>
      <c r="O12" s="89"/>
      <c r="P12" s="54"/>
      <c r="Q12" s="130"/>
      <c r="R12" s="130"/>
      <c r="S12" s="130"/>
      <c r="T12" s="130"/>
      <c r="U12" s="130"/>
      <c r="V12" s="130"/>
      <c r="W12" s="130"/>
      <c r="X12" s="130"/>
      <c r="Y12" s="130"/>
      <c r="Z12" s="130"/>
    </row>
    <row r="13" spans="1:26" ht="15" customHeight="1">
      <c r="A13" s="55"/>
      <c r="B13" s="55"/>
      <c r="C13" s="55" t="s">
        <v>364</v>
      </c>
      <c r="D13" s="55"/>
      <c r="E13" s="55"/>
      <c r="F13" s="55" t="s">
        <v>102</v>
      </c>
      <c r="G13" s="1006" t="str">
        <f>PENDIDIKAN!F13</f>
        <v>197303301999031008</v>
      </c>
      <c r="H13" s="727"/>
      <c r="I13" s="727"/>
      <c r="J13" s="727"/>
      <c r="K13" s="91"/>
      <c r="L13" s="91"/>
      <c r="M13" s="55"/>
      <c r="N13" s="92"/>
      <c r="O13" s="89"/>
      <c r="P13" s="54"/>
      <c r="Q13" s="130"/>
      <c r="R13" s="130"/>
      <c r="S13" s="130"/>
      <c r="T13" s="130"/>
      <c r="U13" s="130"/>
      <c r="V13" s="130"/>
      <c r="W13" s="130"/>
      <c r="X13" s="130"/>
      <c r="Y13" s="130"/>
      <c r="Z13" s="130"/>
    </row>
    <row r="14" spans="1:26" ht="15" customHeight="1">
      <c r="A14" s="55"/>
      <c r="B14" s="55"/>
      <c r="C14" s="55" t="s">
        <v>358</v>
      </c>
      <c r="D14" s="55"/>
      <c r="E14" s="55"/>
      <c r="F14" s="55" t="s">
        <v>102</v>
      </c>
      <c r="G14" s="1005" t="str">
        <f>PENDIDIKAN!F14</f>
        <v>Pembina Tk I (Gol. IVb)</v>
      </c>
      <c r="H14" s="727"/>
      <c r="I14" s="727"/>
      <c r="J14" s="727"/>
      <c r="K14" s="91"/>
      <c r="L14" s="91"/>
      <c r="M14" s="55"/>
      <c r="N14" s="92"/>
      <c r="O14" s="89"/>
      <c r="P14" s="54"/>
      <c r="Q14" s="130"/>
      <c r="R14" s="130"/>
      <c r="S14" s="130"/>
      <c r="T14" s="130"/>
      <c r="U14" s="130"/>
      <c r="V14" s="130"/>
      <c r="W14" s="130"/>
      <c r="X14" s="130"/>
      <c r="Y14" s="130"/>
      <c r="Z14" s="130"/>
    </row>
    <row r="15" spans="1:26" ht="15" customHeight="1">
      <c r="A15" s="55"/>
      <c r="B15" s="55"/>
      <c r="C15" s="55" t="s">
        <v>360</v>
      </c>
      <c r="D15" s="55"/>
      <c r="E15" s="55"/>
      <c r="F15" s="55" t="s">
        <v>102</v>
      </c>
      <c r="G15" s="1005" t="str">
        <f>PENDIDIKAN!F15</f>
        <v>Lektor Kepala</v>
      </c>
      <c r="H15" s="727"/>
      <c r="I15" s="727"/>
      <c r="J15" s="727"/>
      <c r="N15" s="93"/>
      <c r="O15" s="89"/>
      <c r="P15" s="54"/>
      <c r="Q15" s="130"/>
      <c r="R15" s="130"/>
      <c r="S15" s="130"/>
      <c r="T15" s="130"/>
      <c r="U15" s="130"/>
      <c r="V15" s="130"/>
      <c r="W15" s="130"/>
      <c r="X15" s="130"/>
      <c r="Y15" s="130"/>
      <c r="Z15" s="130"/>
    </row>
    <row r="16" spans="1:26" ht="15" customHeight="1">
      <c r="A16" s="55"/>
      <c r="B16" s="55"/>
      <c r="C16" s="55" t="s">
        <v>74</v>
      </c>
      <c r="D16" s="55"/>
      <c r="E16" s="55"/>
      <c r="F16" s="55" t="s">
        <v>102</v>
      </c>
      <c r="G16" s="1005" t="str">
        <f>PENDIDIKAN!F16</f>
        <v>Fakultas MIPA Universitas Andalas</v>
      </c>
      <c r="H16" s="727"/>
      <c r="I16" s="727"/>
      <c r="J16" s="727"/>
      <c r="K16" s="91"/>
      <c r="L16" s="91"/>
      <c r="M16" s="55"/>
      <c r="N16" s="92"/>
      <c r="O16" s="89"/>
      <c r="P16" s="54"/>
      <c r="Q16" s="130"/>
      <c r="R16" s="130"/>
      <c r="S16" s="130"/>
      <c r="T16" s="130"/>
      <c r="U16" s="130"/>
      <c r="V16" s="130"/>
      <c r="W16" s="130"/>
      <c r="X16" s="130"/>
      <c r="Y16" s="130"/>
      <c r="Z16" s="130"/>
    </row>
    <row r="17" spans="1:26" ht="15" customHeight="1">
      <c r="A17" s="55"/>
      <c r="B17" s="55"/>
      <c r="C17" s="55"/>
      <c r="D17" s="55"/>
      <c r="E17" s="55"/>
      <c r="F17" s="55"/>
      <c r="G17" s="55"/>
      <c r="H17" s="55"/>
      <c r="I17" s="90"/>
      <c r="J17" s="55"/>
      <c r="K17" s="91"/>
      <c r="L17" s="91"/>
      <c r="M17" s="55"/>
      <c r="N17" s="92"/>
      <c r="O17" s="89"/>
      <c r="P17" s="54"/>
      <c r="Q17" s="130"/>
      <c r="R17" s="130"/>
      <c r="S17" s="130"/>
      <c r="T17" s="130"/>
      <c r="U17" s="130"/>
      <c r="V17" s="130"/>
      <c r="W17" s="130"/>
      <c r="X17" s="130"/>
      <c r="Y17" s="130"/>
      <c r="Z17" s="130"/>
    </row>
    <row r="18" spans="1:26" ht="15" customHeight="1">
      <c r="A18" s="1005" t="s">
        <v>1030</v>
      </c>
      <c r="B18" s="727"/>
      <c r="C18" s="727"/>
      <c r="D18" s="727"/>
      <c r="E18" s="727"/>
      <c r="F18" s="727"/>
      <c r="G18" s="727"/>
      <c r="H18" s="727"/>
      <c r="I18" s="727"/>
      <c r="J18" s="727"/>
      <c r="K18" s="727"/>
      <c r="L18" s="727"/>
      <c r="M18" s="727"/>
      <c r="N18" s="94"/>
      <c r="O18" s="95"/>
      <c r="P18" s="96"/>
      <c r="Q18" s="130"/>
      <c r="R18" s="130"/>
      <c r="S18" s="130"/>
      <c r="T18" s="130"/>
      <c r="U18" s="130"/>
      <c r="V18" s="130"/>
      <c r="W18" s="130"/>
      <c r="X18" s="130"/>
      <c r="Y18" s="130"/>
      <c r="Z18" s="130"/>
    </row>
    <row r="19" spans="1:26" ht="15" customHeight="1">
      <c r="A19" s="58"/>
      <c r="B19" s="58"/>
      <c r="C19" s="58"/>
      <c r="D19" s="58"/>
      <c r="E19" s="58"/>
      <c r="F19" s="58"/>
      <c r="G19" s="58"/>
      <c r="H19" s="58"/>
      <c r="I19" s="96"/>
      <c r="J19" s="97"/>
      <c r="K19" s="91"/>
      <c r="L19" s="91"/>
      <c r="M19" s="55"/>
      <c r="N19" s="92"/>
      <c r="O19" s="89"/>
      <c r="P19" s="54"/>
      <c r="Q19" s="130"/>
      <c r="R19" s="130"/>
      <c r="S19" s="130"/>
      <c r="T19" s="130"/>
      <c r="U19" s="130"/>
      <c r="V19" s="130"/>
      <c r="W19" s="130"/>
      <c r="X19" s="130"/>
      <c r="Y19" s="130"/>
      <c r="Z19" s="130"/>
    </row>
    <row r="20" spans="1:26" ht="50.25" customHeight="1">
      <c r="A20" s="59" t="s">
        <v>2</v>
      </c>
      <c r="B20" s="977" t="s">
        <v>368</v>
      </c>
      <c r="C20" s="785"/>
      <c r="D20" s="785"/>
      <c r="E20" s="785"/>
      <c r="F20" s="785"/>
      <c r="G20" s="785"/>
      <c r="H20" s="59" t="s">
        <v>369</v>
      </c>
      <c r="I20" s="59" t="s">
        <v>370</v>
      </c>
      <c r="J20" s="59" t="s">
        <v>371</v>
      </c>
      <c r="K20" s="59" t="s">
        <v>372</v>
      </c>
      <c r="L20" s="59" t="s">
        <v>373</v>
      </c>
      <c r="M20" s="59" t="s">
        <v>374</v>
      </c>
      <c r="N20" s="98" t="s">
        <v>1031</v>
      </c>
      <c r="O20" s="98" t="s">
        <v>376</v>
      </c>
      <c r="P20" s="99" t="s">
        <v>5</v>
      </c>
      <c r="Q20" s="130"/>
      <c r="R20" s="130"/>
      <c r="S20" s="130"/>
      <c r="T20" s="130"/>
      <c r="U20" s="130"/>
      <c r="V20" s="130"/>
      <c r="W20" s="130"/>
      <c r="X20" s="130"/>
      <c r="Y20" s="130"/>
      <c r="Z20" s="130"/>
    </row>
    <row r="21" spans="1:26" ht="15" customHeight="1">
      <c r="A21" s="60">
        <v>1</v>
      </c>
      <c r="B21" s="810">
        <v>2</v>
      </c>
      <c r="C21" s="785"/>
      <c r="D21" s="785"/>
      <c r="E21" s="785"/>
      <c r="F21" s="785"/>
      <c r="G21" s="785"/>
      <c r="H21" s="60">
        <v>3</v>
      </c>
      <c r="I21" s="59">
        <v>4</v>
      </c>
      <c r="J21" s="60">
        <v>5</v>
      </c>
      <c r="K21" s="60">
        <v>6</v>
      </c>
      <c r="L21" s="60">
        <v>7</v>
      </c>
      <c r="M21" s="60">
        <v>8</v>
      </c>
      <c r="N21" s="100">
        <v>9</v>
      </c>
      <c r="O21" s="100">
        <v>10</v>
      </c>
      <c r="P21" s="101">
        <v>11</v>
      </c>
      <c r="Q21" s="130"/>
      <c r="R21" s="130"/>
      <c r="S21" s="130"/>
      <c r="T21" s="130"/>
      <c r="U21" s="130"/>
      <c r="V21" s="130"/>
      <c r="W21" s="130"/>
      <c r="X21" s="130"/>
      <c r="Y21" s="130"/>
      <c r="Z21" s="130"/>
    </row>
    <row r="22" spans="1:26" ht="33" customHeight="1">
      <c r="A22" s="160" t="s">
        <v>266</v>
      </c>
      <c r="B22" s="806" t="s">
        <v>267</v>
      </c>
      <c r="C22" s="785"/>
      <c r="D22" s="785"/>
      <c r="E22" s="785"/>
      <c r="F22" s="785"/>
      <c r="G22" s="796"/>
      <c r="H22" s="63"/>
      <c r="I22" s="76"/>
      <c r="J22" s="102"/>
      <c r="K22" s="103"/>
      <c r="L22" s="104">
        <f>L23+L25+L28+L47+L51+L53</f>
        <v>19</v>
      </c>
      <c r="M22" s="181"/>
      <c r="N22" s="182"/>
      <c r="O22" s="100"/>
      <c r="P22" s="101"/>
      <c r="Q22" s="130"/>
      <c r="R22" s="130"/>
      <c r="S22" s="130"/>
      <c r="T22" s="130"/>
      <c r="U22" s="130"/>
      <c r="V22" s="130"/>
      <c r="W22" s="130"/>
      <c r="X22" s="130"/>
      <c r="Y22" s="130"/>
      <c r="Z22" s="130"/>
    </row>
    <row r="23" spans="1:26" ht="19.5" customHeight="1">
      <c r="A23" s="161"/>
      <c r="B23" s="162">
        <v>1</v>
      </c>
      <c r="C23" s="806" t="s">
        <v>1032</v>
      </c>
      <c r="D23" s="785"/>
      <c r="E23" s="785"/>
      <c r="F23" s="785"/>
      <c r="G23" s="796"/>
      <c r="H23" s="63"/>
      <c r="I23" s="76"/>
      <c r="J23" s="102"/>
      <c r="K23" s="103"/>
      <c r="L23" s="60">
        <v>0</v>
      </c>
      <c r="M23" s="181"/>
      <c r="N23" s="182"/>
      <c r="O23" s="100"/>
      <c r="P23" s="107" t="s">
        <v>1033</v>
      </c>
      <c r="Q23" s="130"/>
      <c r="R23" s="130"/>
      <c r="S23" s="130"/>
      <c r="T23" s="130"/>
      <c r="U23" s="130"/>
      <c r="V23" s="130"/>
      <c r="W23" s="130"/>
      <c r="X23" s="130"/>
      <c r="Y23" s="130"/>
      <c r="Z23" s="130"/>
    </row>
    <row r="24" spans="1:26" ht="67.5" customHeight="1">
      <c r="A24" s="161"/>
      <c r="B24" s="72"/>
      <c r="C24" s="163"/>
      <c r="D24" s="807" t="s">
        <v>1034</v>
      </c>
      <c r="E24" s="785"/>
      <c r="F24" s="785"/>
      <c r="G24" s="796"/>
      <c r="H24" s="63"/>
      <c r="I24" s="76" t="s">
        <v>1035</v>
      </c>
      <c r="J24" s="102"/>
      <c r="K24" s="103"/>
      <c r="L24" s="103"/>
      <c r="M24" s="181"/>
      <c r="N24" s="182"/>
      <c r="O24" s="100"/>
      <c r="P24" s="107" t="s">
        <v>1036</v>
      </c>
      <c r="Q24" s="130"/>
      <c r="R24" s="130"/>
      <c r="S24" s="130"/>
      <c r="T24" s="130"/>
      <c r="U24" s="130"/>
      <c r="V24" s="130"/>
      <c r="W24" s="130"/>
      <c r="X24" s="130"/>
      <c r="Y24" s="130"/>
      <c r="Z24" s="130"/>
    </row>
    <row r="25" spans="1:26" ht="34.5" customHeight="1">
      <c r="A25" s="161"/>
      <c r="B25" s="164">
        <v>2</v>
      </c>
      <c r="C25" s="1007" t="s">
        <v>1037</v>
      </c>
      <c r="D25" s="786"/>
      <c r="E25" s="786"/>
      <c r="F25" s="786"/>
      <c r="G25" s="787"/>
      <c r="H25" s="87"/>
      <c r="I25" s="81"/>
      <c r="J25" s="124"/>
      <c r="K25" s="125"/>
      <c r="L25" s="60">
        <f>L27</f>
        <v>0</v>
      </c>
      <c r="M25" s="183"/>
      <c r="N25" s="184"/>
      <c r="O25" s="127"/>
      <c r="P25" s="107" t="s">
        <v>1033</v>
      </c>
      <c r="Q25" s="130"/>
      <c r="R25" s="130"/>
      <c r="S25" s="130"/>
      <c r="T25" s="130"/>
      <c r="U25" s="130"/>
      <c r="V25" s="130"/>
      <c r="W25" s="130"/>
      <c r="X25" s="130"/>
      <c r="Y25" s="130"/>
      <c r="Z25" s="130"/>
    </row>
    <row r="26" spans="1:26" ht="51" customHeight="1">
      <c r="A26" s="161"/>
      <c r="B26" s="72"/>
      <c r="C26" s="163"/>
      <c r="D26" s="801" t="s">
        <v>1038</v>
      </c>
      <c r="E26" s="785"/>
      <c r="F26" s="785"/>
      <c r="G26" s="796"/>
      <c r="H26" s="63"/>
      <c r="I26" s="76"/>
      <c r="J26" s="102"/>
      <c r="K26" s="103"/>
      <c r="L26" s="103"/>
      <c r="M26" s="181"/>
      <c r="N26" s="182"/>
      <c r="O26" s="100"/>
      <c r="P26" s="107" t="s">
        <v>1039</v>
      </c>
      <c r="Q26" s="130"/>
      <c r="R26" s="130"/>
      <c r="S26" s="130"/>
      <c r="T26" s="130"/>
      <c r="U26" s="130"/>
      <c r="V26" s="130"/>
      <c r="W26" s="130"/>
      <c r="X26" s="130"/>
      <c r="Y26" s="130"/>
      <c r="Z26" s="130"/>
    </row>
    <row r="27" spans="1:26" ht="18" customHeight="1">
      <c r="A27" s="161"/>
      <c r="B27" s="70"/>
      <c r="C27" s="165"/>
      <c r="D27" s="76"/>
      <c r="E27" s="788"/>
      <c r="F27" s="785"/>
      <c r="G27" s="796"/>
      <c r="H27" s="63"/>
      <c r="I27" s="76"/>
      <c r="J27" s="102"/>
      <c r="K27" s="68"/>
      <c r="L27" s="68"/>
      <c r="M27" s="76"/>
      <c r="N27" s="185"/>
      <c r="O27" s="186"/>
      <c r="P27" s="187"/>
      <c r="Q27" s="130"/>
      <c r="R27" s="130"/>
      <c r="S27" s="130"/>
      <c r="T27" s="130"/>
      <c r="U27" s="130"/>
      <c r="V27" s="130"/>
      <c r="W27" s="130"/>
      <c r="X27" s="130"/>
      <c r="Y27" s="130"/>
      <c r="Z27" s="130"/>
    </row>
    <row r="28" spans="1:26" ht="50.25" customHeight="1">
      <c r="A28" s="166"/>
      <c r="B28" s="164">
        <v>3</v>
      </c>
      <c r="C28" s="1008" t="s">
        <v>1040</v>
      </c>
      <c r="D28" s="785"/>
      <c r="E28" s="785"/>
      <c r="F28" s="785"/>
      <c r="G28" s="796"/>
      <c r="H28" s="167"/>
      <c r="I28" s="76"/>
      <c r="J28" s="102"/>
      <c r="K28" s="103"/>
      <c r="L28" s="104">
        <f>(L33+L29)</f>
        <v>9</v>
      </c>
      <c r="M28" s="181"/>
      <c r="N28" s="182"/>
      <c r="O28" s="100"/>
      <c r="P28" s="107" t="s">
        <v>1033</v>
      </c>
      <c r="Q28" s="130"/>
      <c r="R28" s="130"/>
      <c r="S28" s="130"/>
      <c r="T28" s="130"/>
      <c r="U28" s="130"/>
      <c r="V28" s="130"/>
      <c r="W28" s="130"/>
      <c r="X28" s="130"/>
      <c r="Y28" s="130"/>
      <c r="Z28" s="130"/>
    </row>
    <row r="29" spans="1:26" ht="19.5" customHeight="1">
      <c r="A29" s="161"/>
      <c r="B29" s="70"/>
      <c r="C29" s="76" t="s">
        <v>225</v>
      </c>
      <c r="D29" s="808" t="s">
        <v>274</v>
      </c>
      <c r="E29" s="785"/>
      <c r="F29" s="785"/>
      <c r="G29" s="796"/>
      <c r="H29" s="63"/>
      <c r="I29" s="76"/>
      <c r="J29" s="102"/>
      <c r="K29" s="103"/>
      <c r="L29" s="106">
        <f>SUM(L30:L32)</f>
        <v>0</v>
      </c>
      <c r="M29" s="181"/>
      <c r="N29" s="182"/>
      <c r="O29" s="100"/>
      <c r="P29" s="101"/>
      <c r="Q29" s="130"/>
      <c r="R29" s="130"/>
      <c r="S29" s="130"/>
      <c r="T29" s="130"/>
      <c r="U29" s="130"/>
      <c r="V29" s="130"/>
      <c r="W29" s="130"/>
      <c r="X29" s="130"/>
      <c r="Y29" s="130"/>
      <c r="Z29" s="130"/>
    </row>
    <row r="30" spans="1:26" ht="19.5" customHeight="1">
      <c r="A30" s="161"/>
      <c r="B30" s="70"/>
      <c r="C30" s="168"/>
      <c r="D30" s="76" t="s">
        <v>223</v>
      </c>
      <c r="E30" s="78" t="s">
        <v>1041</v>
      </c>
      <c r="F30" s="169"/>
      <c r="G30" s="170"/>
      <c r="H30" s="63"/>
      <c r="I30" s="76"/>
      <c r="J30" s="102"/>
      <c r="K30" s="103"/>
      <c r="L30" s="103"/>
      <c r="M30" s="181"/>
      <c r="N30" s="182"/>
      <c r="O30" s="100"/>
      <c r="P30" s="107" t="s">
        <v>1042</v>
      </c>
      <c r="Q30" s="130"/>
      <c r="R30" s="130"/>
      <c r="S30" s="130"/>
      <c r="T30" s="130"/>
      <c r="U30" s="130"/>
      <c r="V30" s="130"/>
      <c r="W30" s="130"/>
      <c r="X30" s="130"/>
      <c r="Y30" s="130"/>
      <c r="Z30" s="130"/>
    </row>
    <row r="31" spans="1:26" ht="19.5" customHeight="1">
      <c r="A31" s="161"/>
      <c r="B31" s="70"/>
      <c r="C31" s="168"/>
      <c r="D31" s="76" t="s">
        <v>229</v>
      </c>
      <c r="E31" s="171" t="s">
        <v>1043</v>
      </c>
      <c r="F31" s="136"/>
      <c r="G31" s="172"/>
      <c r="H31" s="63"/>
      <c r="I31" s="76"/>
      <c r="J31" s="102"/>
      <c r="K31" s="103"/>
      <c r="L31" s="103"/>
      <c r="M31" s="181"/>
      <c r="N31" s="182"/>
      <c r="O31" s="100"/>
      <c r="P31" s="107" t="s">
        <v>1039</v>
      </c>
      <c r="Q31" s="130"/>
      <c r="R31" s="130"/>
      <c r="S31" s="130"/>
      <c r="T31" s="130"/>
      <c r="U31" s="130"/>
      <c r="V31" s="130"/>
      <c r="W31" s="130"/>
      <c r="X31" s="130"/>
      <c r="Y31" s="130"/>
      <c r="Z31" s="130"/>
    </row>
    <row r="32" spans="1:26" ht="19.5" customHeight="1">
      <c r="A32" s="161"/>
      <c r="B32" s="70"/>
      <c r="C32" s="165"/>
      <c r="D32" s="72" t="s">
        <v>233</v>
      </c>
      <c r="E32" s="78" t="s">
        <v>1044</v>
      </c>
      <c r="F32" s="136"/>
      <c r="G32" s="172"/>
      <c r="H32" s="63"/>
      <c r="I32" s="76"/>
      <c r="J32" s="102"/>
      <c r="K32" s="103"/>
      <c r="L32" s="103"/>
      <c r="M32" s="181"/>
      <c r="N32" s="182"/>
      <c r="O32" s="100"/>
      <c r="P32" s="107" t="s">
        <v>1045</v>
      </c>
      <c r="Q32" s="130"/>
      <c r="R32" s="130"/>
      <c r="S32" s="130"/>
      <c r="T32" s="130"/>
      <c r="U32" s="130"/>
      <c r="V32" s="130"/>
      <c r="W32" s="130"/>
      <c r="X32" s="130"/>
      <c r="Y32" s="130"/>
      <c r="Z32" s="130"/>
    </row>
    <row r="33" spans="1:26" ht="31" customHeight="1">
      <c r="A33" s="161"/>
      <c r="B33" s="70"/>
      <c r="C33" s="163" t="s">
        <v>227</v>
      </c>
      <c r="D33" s="788" t="s">
        <v>1046</v>
      </c>
      <c r="E33" s="1009"/>
      <c r="F33" s="1009"/>
      <c r="G33" s="991"/>
      <c r="H33" s="63"/>
      <c r="I33" s="76"/>
      <c r="J33" s="102"/>
      <c r="K33" s="103"/>
      <c r="L33" s="104">
        <f>SUM(L34:L46)</f>
        <v>9</v>
      </c>
      <c r="M33" s="181"/>
      <c r="N33" s="182"/>
      <c r="O33" s="100"/>
      <c r="P33" s="101"/>
      <c r="Q33" s="130"/>
      <c r="R33" s="130"/>
      <c r="S33" s="130"/>
      <c r="T33" s="130"/>
      <c r="U33" s="130"/>
      <c r="V33" s="130"/>
      <c r="W33" s="130"/>
      <c r="X33" s="130"/>
      <c r="Y33" s="130"/>
      <c r="Z33" s="130"/>
    </row>
    <row r="34" spans="1:26" ht="19.5" customHeight="1">
      <c r="A34" s="161"/>
      <c r="B34" s="70"/>
      <c r="C34" s="173"/>
      <c r="D34" s="76" t="s">
        <v>223</v>
      </c>
      <c r="E34" s="78" t="s">
        <v>1041</v>
      </c>
      <c r="F34" s="169"/>
      <c r="G34" s="170"/>
      <c r="H34" s="63"/>
      <c r="I34" s="76"/>
      <c r="J34" s="102"/>
      <c r="K34" s="103"/>
      <c r="L34" s="103"/>
      <c r="M34" s="181"/>
      <c r="N34" s="182"/>
      <c r="O34" s="100"/>
      <c r="P34" s="107" t="s">
        <v>1039</v>
      </c>
      <c r="Q34" s="130"/>
      <c r="R34" s="130"/>
      <c r="S34" s="130"/>
      <c r="T34" s="130"/>
      <c r="U34" s="130"/>
      <c r="V34" s="130"/>
      <c r="W34" s="130"/>
      <c r="X34" s="130"/>
      <c r="Y34" s="130"/>
      <c r="Z34" s="130"/>
    </row>
    <row r="35" spans="1:26" ht="19.5" customHeight="1">
      <c r="A35" s="161"/>
      <c r="B35" s="70"/>
      <c r="C35" s="173"/>
      <c r="D35" s="76" t="s">
        <v>229</v>
      </c>
      <c r="E35" s="171" t="s">
        <v>1043</v>
      </c>
      <c r="F35" s="136"/>
      <c r="G35" s="172"/>
      <c r="H35" s="63"/>
      <c r="I35" s="76"/>
      <c r="J35" s="102"/>
      <c r="K35" s="103"/>
      <c r="L35" s="103"/>
      <c r="M35" s="181"/>
      <c r="N35" s="182"/>
      <c r="O35" s="100"/>
      <c r="P35" s="107" t="s">
        <v>1045</v>
      </c>
      <c r="Q35" s="130"/>
      <c r="R35" s="130"/>
      <c r="S35" s="130"/>
      <c r="T35" s="130"/>
      <c r="U35" s="130"/>
      <c r="V35" s="130"/>
      <c r="W35" s="130"/>
      <c r="X35" s="130"/>
      <c r="Y35" s="130"/>
      <c r="Z35" s="130"/>
    </row>
    <row r="36" spans="1:26" ht="19.5" customHeight="1">
      <c r="A36" s="161"/>
      <c r="B36" s="70"/>
      <c r="C36" s="165"/>
      <c r="D36" s="72" t="s">
        <v>233</v>
      </c>
      <c r="E36" s="78" t="s">
        <v>1044</v>
      </c>
      <c r="F36" s="136"/>
      <c r="G36" s="172"/>
      <c r="H36" s="63"/>
      <c r="I36" s="76"/>
      <c r="J36" s="102"/>
      <c r="K36" s="103"/>
      <c r="L36" s="103"/>
      <c r="M36" s="181"/>
      <c r="N36" s="182"/>
      <c r="O36" s="100"/>
      <c r="P36" s="107" t="s">
        <v>1047</v>
      </c>
      <c r="Q36" s="130"/>
      <c r="R36" s="130"/>
      <c r="S36" s="130"/>
      <c r="T36" s="130"/>
      <c r="U36" s="130"/>
      <c r="V36" s="130"/>
      <c r="W36" s="130"/>
      <c r="X36" s="130"/>
      <c r="Y36" s="130"/>
      <c r="Z36" s="130"/>
    </row>
    <row r="37" spans="1:26" ht="19.5" customHeight="1">
      <c r="A37" s="161"/>
      <c r="B37" s="70"/>
      <c r="C37" s="165"/>
      <c r="D37" s="72" t="s">
        <v>252</v>
      </c>
      <c r="E37" s="78" t="s">
        <v>1048</v>
      </c>
      <c r="F37" s="136"/>
      <c r="G37" s="172"/>
      <c r="H37" s="63"/>
      <c r="I37" s="76"/>
      <c r="J37" s="102"/>
      <c r="K37" s="103"/>
      <c r="L37" s="103"/>
      <c r="M37" s="181"/>
      <c r="N37" s="182"/>
      <c r="O37" s="100"/>
      <c r="P37" s="107" t="s">
        <v>1047</v>
      </c>
      <c r="Q37" s="130"/>
      <c r="R37" s="130"/>
      <c r="S37" s="130"/>
      <c r="T37" s="130"/>
      <c r="U37" s="130"/>
      <c r="V37" s="130"/>
      <c r="W37" s="130"/>
      <c r="X37" s="130"/>
      <c r="Y37" s="130"/>
      <c r="Z37" s="130"/>
    </row>
    <row r="38" spans="1:26" ht="63" customHeight="1">
      <c r="A38" s="161"/>
      <c r="B38" s="70"/>
      <c r="C38" s="165"/>
      <c r="D38" s="76">
        <v>1</v>
      </c>
      <c r="E38" s="721" t="s">
        <v>1050</v>
      </c>
      <c r="F38" s="721"/>
      <c r="G38" s="722"/>
      <c r="H38" s="63" t="s">
        <v>1051</v>
      </c>
      <c r="I38" s="76" t="s">
        <v>846</v>
      </c>
      <c r="J38" s="102">
        <v>1</v>
      </c>
      <c r="K38" s="68">
        <v>1</v>
      </c>
      <c r="L38" s="68">
        <f t="shared" ref="L38:L42" si="0">SUM(J38*K38)</f>
        <v>1</v>
      </c>
      <c r="M38" s="76" t="s">
        <v>1049</v>
      </c>
      <c r="N38" s="110" t="s">
        <v>1546</v>
      </c>
      <c r="O38" s="186"/>
      <c r="P38" s="187"/>
      <c r="Q38" s="130"/>
      <c r="R38" s="130"/>
      <c r="S38" s="130"/>
      <c r="T38" s="130"/>
      <c r="U38" s="130"/>
      <c r="V38" s="130"/>
      <c r="W38" s="130"/>
      <c r="X38" s="130"/>
      <c r="Y38" s="130"/>
      <c r="Z38" s="130"/>
    </row>
    <row r="39" spans="1:26" ht="63" customHeight="1">
      <c r="A39" s="161"/>
      <c r="B39" s="70"/>
      <c r="C39" s="165"/>
      <c r="D39" s="76">
        <v>2</v>
      </c>
      <c r="E39" s="721" t="s">
        <v>1052</v>
      </c>
      <c r="F39" s="721"/>
      <c r="G39" s="722"/>
      <c r="H39" s="174" t="s">
        <v>1053</v>
      </c>
      <c r="I39" s="76" t="s">
        <v>846</v>
      </c>
      <c r="J39" s="102">
        <v>1</v>
      </c>
      <c r="K39" s="68">
        <v>1</v>
      </c>
      <c r="L39" s="68">
        <f t="shared" si="0"/>
        <v>1</v>
      </c>
      <c r="M39" s="76" t="s">
        <v>1049</v>
      </c>
      <c r="N39" s="118" t="s">
        <v>1547</v>
      </c>
      <c r="O39" s="186"/>
      <c r="P39" s="187"/>
      <c r="Q39" s="130"/>
      <c r="R39" s="130"/>
      <c r="S39" s="130"/>
      <c r="T39" s="130"/>
      <c r="U39" s="130"/>
      <c r="V39" s="130"/>
      <c r="W39" s="130"/>
      <c r="X39" s="130"/>
      <c r="Y39" s="130"/>
      <c r="Z39" s="130"/>
    </row>
    <row r="40" spans="1:26" ht="80.5" customHeight="1">
      <c r="A40" s="161"/>
      <c r="B40" s="70"/>
      <c r="C40" s="165"/>
      <c r="D40" s="76">
        <v>3</v>
      </c>
      <c r="E40" s="721" t="s">
        <v>1054</v>
      </c>
      <c r="F40" s="721"/>
      <c r="G40" s="722"/>
      <c r="H40" s="174" t="s">
        <v>1055</v>
      </c>
      <c r="I40" s="76" t="s">
        <v>846</v>
      </c>
      <c r="J40" s="102">
        <v>1</v>
      </c>
      <c r="K40" s="68">
        <v>1</v>
      </c>
      <c r="L40" s="68">
        <f t="shared" si="0"/>
        <v>1</v>
      </c>
      <c r="M40" s="76" t="s">
        <v>1049</v>
      </c>
      <c r="N40" s="118" t="s">
        <v>1548</v>
      </c>
      <c r="O40" s="186"/>
      <c r="P40" s="187"/>
      <c r="Q40" s="130"/>
      <c r="R40" s="130"/>
      <c r="S40" s="130"/>
      <c r="T40" s="130"/>
      <c r="U40" s="130"/>
      <c r="V40" s="130"/>
      <c r="W40" s="130"/>
      <c r="X40" s="130"/>
      <c r="Y40" s="130"/>
      <c r="Z40" s="130"/>
    </row>
    <row r="41" spans="1:26" ht="84" customHeight="1">
      <c r="A41" s="161"/>
      <c r="B41" s="70"/>
      <c r="C41" s="165"/>
      <c r="D41" s="76">
        <v>4</v>
      </c>
      <c r="E41" s="721" t="s">
        <v>1056</v>
      </c>
      <c r="F41" s="721"/>
      <c r="G41" s="722"/>
      <c r="H41" s="175" t="s">
        <v>1057</v>
      </c>
      <c r="I41" s="76" t="s">
        <v>846</v>
      </c>
      <c r="J41" s="102">
        <v>1</v>
      </c>
      <c r="K41" s="68">
        <v>1</v>
      </c>
      <c r="L41" s="68">
        <f t="shared" si="0"/>
        <v>1</v>
      </c>
      <c r="M41" s="76" t="s">
        <v>1049</v>
      </c>
      <c r="N41" s="723" t="s">
        <v>1549</v>
      </c>
      <c r="O41" s="186"/>
      <c r="P41" s="187"/>
      <c r="Q41" s="130"/>
      <c r="R41" s="130"/>
      <c r="S41" s="130"/>
      <c r="T41" s="130"/>
      <c r="U41" s="130"/>
      <c r="V41" s="130"/>
      <c r="W41" s="130"/>
      <c r="X41" s="130"/>
      <c r="Y41" s="130"/>
      <c r="Z41" s="130"/>
    </row>
    <row r="42" spans="1:26" ht="58" customHeight="1">
      <c r="A42" s="161"/>
      <c r="B42" s="70"/>
      <c r="C42" s="165"/>
      <c r="D42" s="76">
        <v>5</v>
      </c>
      <c r="E42" s="961" t="s">
        <v>1058</v>
      </c>
      <c r="F42" s="961"/>
      <c r="G42" s="1004"/>
      <c r="H42" s="176" t="s">
        <v>1059</v>
      </c>
      <c r="I42" s="76" t="s">
        <v>846</v>
      </c>
      <c r="J42" s="102">
        <v>1</v>
      </c>
      <c r="K42" s="68">
        <v>1</v>
      </c>
      <c r="L42" s="68">
        <f t="shared" si="0"/>
        <v>1</v>
      </c>
      <c r="M42" s="76" t="s">
        <v>1049</v>
      </c>
      <c r="N42" s="723" t="s">
        <v>1550</v>
      </c>
      <c r="O42" s="100"/>
      <c r="P42" s="101"/>
      <c r="Q42" s="130"/>
      <c r="R42" s="130"/>
      <c r="S42" s="130"/>
      <c r="T42" s="130"/>
      <c r="U42" s="130"/>
      <c r="V42" s="130"/>
      <c r="W42" s="130"/>
      <c r="X42" s="130"/>
      <c r="Y42" s="130"/>
      <c r="Z42" s="130"/>
    </row>
    <row r="43" spans="1:26" ht="82" customHeight="1">
      <c r="A43" s="161"/>
      <c r="B43" s="70"/>
      <c r="C43" s="134"/>
      <c r="D43" s="76">
        <v>6</v>
      </c>
      <c r="E43" s="961" t="s">
        <v>1060</v>
      </c>
      <c r="F43" s="961"/>
      <c r="G43" s="1004"/>
      <c r="H43" s="177" t="s">
        <v>1061</v>
      </c>
      <c r="I43" s="76" t="s">
        <v>846</v>
      </c>
      <c r="J43" s="102">
        <v>1</v>
      </c>
      <c r="K43" s="68">
        <v>1</v>
      </c>
      <c r="L43" s="68">
        <f>SUM(J43*K43)</f>
        <v>1</v>
      </c>
      <c r="M43" s="76" t="s">
        <v>1049</v>
      </c>
      <c r="N43" s="118" t="s">
        <v>1551</v>
      </c>
      <c r="O43" s="100"/>
      <c r="P43" s="188"/>
      <c r="Q43" s="130"/>
      <c r="R43" s="130"/>
      <c r="S43" s="130"/>
      <c r="T43" s="130"/>
      <c r="U43" s="130"/>
      <c r="V43" s="130"/>
      <c r="W43" s="130"/>
      <c r="X43" s="130"/>
      <c r="Y43" s="130"/>
      <c r="Z43" s="130"/>
    </row>
    <row r="44" spans="1:26" ht="66" customHeight="1">
      <c r="A44" s="161"/>
      <c r="B44" s="70"/>
      <c r="C44" s="134"/>
      <c r="D44" s="76">
        <v>7</v>
      </c>
      <c r="E44" s="961" t="s">
        <v>1062</v>
      </c>
      <c r="F44" s="961"/>
      <c r="G44" s="1004"/>
      <c r="H44" s="177" t="s">
        <v>1063</v>
      </c>
      <c r="I44" s="76" t="s">
        <v>846</v>
      </c>
      <c r="J44" s="102">
        <v>1</v>
      </c>
      <c r="K44" s="68">
        <v>1</v>
      </c>
      <c r="L44" s="68">
        <f t="shared" ref="L44:L46" si="1">SUM(J44*K44)</f>
        <v>1</v>
      </c>
      <c r="M44" s="76" t="s">
        <v>1049</v>
      </c>
      <c r="N44" s="118" t="s">
        <v>1552</v>
      </c>
      <c r="O44" s="100"/>
      <c r="P44" s="188"/>
      <c r="Q44" s="130"/>
      <c r="R44" s="130"/>
      <c r="S44" s="130"/>
      <c r="T44" s="130"/>
      <c r="U44" s="130"/>
      <c r="V44" s="130"/>
      <c r="W44" s="130"/>
      <c r="X44" s="130"/>
      <c r="Y44" s="130"/>
      <c r="Z44" s="130"/>
    </row>
    <row r="45" spans="1:26" ht="63" customHeight="1">
      <c r="A45" s="161"/>
      <c r="B45" s="70"/>
      <c r="C45" s="134"/>
      <c r="D45" s="76">
        <v>8</v>
      </c>
      <c r="E45" s="961" t="s">
        <v>1064</v>
      </c>
      <c r="F45" s="961"/>
      <c r="G45" s="1004"/>
      <c r="H45" s="627" t="s">
        <v>1065</v>
      </c>
      <c r="I45" s="76" t="s">
        <v>846</v>
      </c>
      <c r="J45" s="102">
        <v>1</v>
      </c>
      <c r="K45" s="68">
        <v>1</v>
      </c>
      <c r="L45" s="68">
        <f t="shared" si="1"/>
        <v>1</v>
      </c>
      <c r="M45" s="76" t="s">
        <v>1049</v>
      </c>
      <c r="N45" s="118" t="s">
        <v>1553</v>
      </c>
      <c r="O45" s="100"/>
      <c r="P45" s="188"/>
      <c r="Q45" s="130"/>
      <c r="R45" s="130"/>
      <c r="S45" s="130"/>
      <c r="T45" s="130"/>
      <c r="U45" s="130"/>
      <c r="V45" s="130"/>
      <c r="W45" s="130"/>
      <c r="X45" s="130"/>
      <c r="Y45" s="130"/>
      <c r="Z45" s="130"/>
    </row>
    <row r="46" spans="1:26" ht="65.150000000000006" customHeight="1">
      <c r="A46" s="161"/>
      <c r="B46" s="70"/>
      <c r="C46" s="134"/>
      <c r="D46" s="76">
        <v>9</v>
      </c>
      <c r="E46" s="961" t="s">
        <v>1066</v>
      </c>
      <c r="F46" s="961"/>
      <c r="G46" s="1004"/>
      <c r="H46" s="177" t="s">
        <v>1067</v>
      </c>
      <c r="I46" s="76" t="s">
        <v>846</v>
      </c>
      <c r="J46" s="102">
        <v>1</v>
      </c>
      <c r="K46" s="68">
        <v>1</v>
      </c>
      <c r="L46" s="68">
        <f t="shared" si="1"/>
        <v>1</v>
      </c>
      <c r="M46" s="76" t="s">
        <v>1049</v>
      </c>
      <c r="N46" s="118" t="s">
        <v>1554</v>
      </c>
      <c r="O46" s="100"/>
      <c r="P46" s="188"/>
      <c r="Q46" s="130"/>
      <c r="R46" s="130"/>
      <c r="S46" s="130"/>
      <c r="T46" s="130"/>
      <c r="U46" s="130"/>
      <c r="V46" s="130"/>
      <c r="W46" s="130"/>
      <c r="X46" s="130"/>
      <c r="Y46" s="130"/>
      <c r="Z46" s="130"/>
    </row>
    <row r="47" spans="1:26" ht="49.5" customHeight="1">
      <c r="A47" s="161"/>
      <c r="B47" s="164">
        <v>4</v>
      </c>
      <c r="C47" s="1010" t="s">
        <v>1068</v>
      </c>
      <c r="D47" s="793"/>
      <c r="E47" s="793"/>
      <c r="F47" s="793"/>
      <c r="G47" s="794"/>
      <c r="H47" s="178"/>
      <c r="I47" s="59"/>
      <c r="J47" s="189"/>
      <c r="K47" s="190"/>
      <c r="L47" s="60">
        <v>0</v>
      </c>
      <c r="M47" s="181"/>
      <c r="N47" s="182"/>
      <c r="O47" s="100"/>
      <c r="P47" s="107" t="s">
        <v>1033</v>
      </c>
      <c r="Q47" s="130"/>
      <c r="R47" s="130"/>
      <c r="S47" s="130"/>
      <c r="T47" s="130"/>
      <c r="U47" s="130"/>
      <c r="V47" s="130"/>
      <c r="W47" s="130"/>
      <c r="X47" s="130"/>
      <c r="Y47" s="130"/>
      <c r="Z47" s="130"/>
    </row>
    <row r="48" spans="1:26" ht="19.5" customHeight="1">
      <c r="A48" s="161"/>
      <c r="B48" s="70"/>
      <c r="C48" s="68">
        <v>1</v>
      </c>
      <c r="D48" s="788" t="s">
        <v>1069</v>
      </c>
      <c r="E48" s="785"/>
      <c r="F48" s="785"/>
      <c r="G48" s="796"/>
      <c r="H48" s="63"/>
      <c r="I48" s="76"/>
      <c r="J48" s="102"/>
      <c r="K48" s="103"/>
      <c r="L48" s="103"/>
      <c r="M48" s="181"/>
      <c r="N48" s="182"/>
      <c r="O48" s="100"/>
      <c r="P48" s="107" t="s">
        <v>1070</v>
      </c>
      <c r="Q48" s="130"/>
      <c r="R48" s="130"/>
      <c r="S48" s="130"/>
      <c r="T48" s="130"/>
      <c r="U48" s="130"/>
      <c r="V48" s="130"/>
      <c r="W48" s="130"/>
      <c r="X48" s="130"/>
      <c r="Y48" s="130"/>
      <c r="Z48" s="130"/>
    </row>
    <row r="49" spans="1:26" ht="31.5" customHeight="1">
      <c r="A49" s="161"/>
      <c r="B49" s="70"/>
      <c r="C49" s="68">
        <v>2</v>
      </c>
      <c r="D49" s="788" t="s">
        <v>1071</v>
      </c>
      <c r="E49" s="785"/>
      <c r="F49" s="785"/>
      <c r="G49" s="796"/>
      <c r="H49" s="63"/>
      <c r="I49" s="76"/>
      <c r="J49" s="102"/>
      <c r="K49" s="103"/>
      <c r="L49" s="103"/>
      <c r="M49" s="181"/>
      <c r="N49" s="182"/>
      <c r="O49" s="100"/>
      <c r="P49" s="107" t="s">
        <v>1047</v>
      </c>
      <c r="Q49" s="130"/>
      <c r="R49" s="130"/>
      <c r="S49" s="130"/>
      <c r="T49" s="130"/>
      <c r="U49" s="130"/>
      <c r="V49" s="130"/>
      <c r="W49" s="130"/>
      <c r="X49" s="130"/>
      <c r="Y49" s="130"/>
      <c r="Z49" s="130"/>
    </row>
    <row r="50" spans="1:26" ht="19.5" customHeight="1">
      <c r="A50" s="161"/>
      <c r="B50" s="71"/>
      <c r="C50" s="71">
        <v>3</v>
      </c>
      <c r="D50" s="809" t="s">
        <v>1072</v>
      </c>
      <c r="E50" s="793"/>
      <c r="F50" s="793"/>
      <c r="G50" s="794"/>
      <c r="H50" s="73"/>
      <c r="I50" s="72"/>
      <c r="J50" s="109"/>
      <c r="K50" s="145"/>
      <c r="L50" s="145"/>
      <c r="M50" s="191"/>
      <c r="N50" s="192"/>
      <c r="O50" s="111"/>
      <c r="P50" s="107" t="s">
        <v>1073</v>
      </c>
      <c r="Q50" s="130"/>
      <c r="R50" s="130"/>
      <c r="S50" s="130"/>
      <c r="T50" s="130"/>
      <c r="U50" s="130"/>
      <c r="V50" s="130"/>
      <c r="W50" s="130"/>
      <c r="X50" s="130"/>
      <c r="Y50" s="130"/>
      <c r="Z50" s="130"/>
    </row>
    <row r="51" spans="1:26" ht="19.5" customHeight="1">
      <c r="A51" s="161"/>
      <c r="B51" s="62">
        <v>5</v>
      </c>
      <c r="C51" s="1011" t="s">
        <v>1074</v>
      </c>
      <c r="D51" s="793"/>
      <c r="E51" s="793"/>
      <c r="F51" s="793"/>
      <c r="G51" s="794"/>
      <c r="H51" s="179"/>
      <c r="I51" s="72"/>
      <c r="J51" s="109"/>
      <c r="K51" s="145"/>
      <c r="L51" s="60">
        <v>0</v>
      </c>
      <c r="M51" s="191"/>
      <c r="N51" s="192"/>
      <c r="O51" s="111"/>
      <c r="P51" s="107" t="s">
        <v>1033</v>
      </c>
      <c r="Q51" s="130"/>
      <c r="R51" s="130"/>
      <c r="S51" s="130"/>
      <c r="T51" s="130"/>
      <c r="U51" s="130"/>
      <c r="V51" s="130"/>
      <c r="W51" s="130"/>
      <c r="X51" s="130"/>
      <c r="Y51" s="130"/>
      <c r="Z51" s="130"/>
    </row>
    <row r="52" spans="1:26" ht="36" customHeight="1">
      <c r="A52" s="161"/>
      <c r="B52" s="71"/>
      <c r="C52" s="66"/>
      <c r="D52" s="788" t="s">
        <v>1075</v>
      </c>
      <c r="E52" s="785"/>
      <c r="F52" s="785"/>
      <c r="G52" s="796"/>
      <c r="H52" s="180"/>
      <c r="I52" s="76"/>
      <c r="J52" s="102"/>
      <c r="K52" s="103"/>
      <c r="L52" s="103"/>
      <c r="M52" s="181"/>
      <c r="N52" s="182"/>
      <c r="O52" s="100"/>
      <c r="P52" s="107" t="s">
        <v>1039</v>
      </c>
      <c r="Q52" s="130"/>
      <c r="R52" s="130"/>
      <c r="S52" s="130"/>
      <c r="T52" s="130"/>
      <c r="U52" s="130"/>
      <c r="V52" s="130"/>
      <c r="W52" s="130"/>
      <c r="X52" s="130"/>
      <c r="Y52" s="130"/>
      <c r="Z52" s="130"/>
    </row>
    <row r="53" spans="1:26" ht="33.75" customHeight="1">
      <c r="A53" s="161"/>
      <c r="B53" s="706">
        <v>6</v>
      </c>
      <c r="C53" s="1012" t="s">
        <v>1076</v>
      </c>
      <c r="D53" s="1013"/>
      <c r="E53" s="1013"/>
      <c r="F53" s="1013"/>
      <c r="G53" s="1014"/>
      <c r="H53" s="707"/>
      <c r="I53" s="708"/>
      <c r="J53" s="709"/>
      <c r="K53" s="146"/>
      <c r="L53" s="100">
        <f>SUM(L55:L56)</f>
        <v>10</v>
      </c>
      <c r="M53" s="192"/>
      <c r="N53" s="192"/>
      <c r="O53" s="111"/>
      <c r="P53" s="107" t="s">
        <v>1033</v>
      </c>
      <c r="Q53" s="130"/>
      <c r="R53" s="130"/>
      <c r="S53" s="130"/>
      <c r="T53" s="130"/>
      <c r="U53" s="130"/>
      <c r="V53" s="130"/>
      <c r="W53" s="130"/>
      <c r="X53" s="130"/>
      <c r="Y53" s="130"/>
      <c r="Z53" s="130"/>
    </row>
    <row r="54" spans="1:26" ht="97.5" customHeight="1">
      <c r="A54" s="161"/>
      <c r="B54" s="140"/>
      <c r="C54" s="710"/>
      <c r="D54" s="1015" t="s">
        <v>1077</v>
      </c>
      <c r="E54" s="1016"/>
      <c r="F54" s="1016"/>
      <c r="G54" s="995"/>
      <c r="H54" s="711"/>
      <c r="I54" s="712"/>
      <c r="J54" s="713"/>
      <c r="K54" s="105"/>
      <c r="L54" s="105"/>
      <c r="M54" s="182"/>
      <c r="N54" s="182"/>
      <c r="O54" s="100"/>
      <c r="P54" s="107" t="s">
        <v>1036</v>
      </c>
      <c r="Q54" s="130"/>
      <c r="R54" s="130"/>
      <c r="S54" s="130"/>
      <c r="T54" s="130"/>
      <c r="U54" s="130"/>
      <c r="V54" s="130"/>
      <c r="W54" s="130"/>
      <c r="X54" s="130"/>
      <c r="Y54" s="130"/>
      <c r="Z54" s="130"/>
    </row>
    <row r="55" spans="1:26" s="678" customFormat="1" ht="189" customHeight="1">
      <c r="A55" s="161"/>
      <c r="B55" s="714"/>
      <c r="C55" s="715"/>
      <c r="D55" s="716"/>
      <c r="E55" s="1017" t="s">
        <v>1524</v>
      </c>
      <c r="F55" s="1018"/>
      <c r="G55" s="1019"/>
      <c r="H55" s="724">
        <v>43617</v>
      </c>
      <c r="I55" s="708" t="s">
        <v>1555</v>
      </c>
      <c r="J55" s="709">
        <v>1</v>
      </c>
      <c r="K55" s="146">
        <v>5</v>
      </c>
      <c r="L55" s="105">
        <v>5</v>
      </c>
      <c r="M55" s="192"/>
      <c r="N55" s="718" t="s">
        <v>1525</v>
      </c>
      <c r="O55" s="111"/>
      <c r="P55" s="107"/>
      <c r="Q55" s="130"/>
      <c r="R55" s="130"/>
      <c r="S55" s="130"/>
      <c r="T55" s="130"/>
      <c r="U55" s="130"/>
      <c r="V55" s="130"/>
      <c r="W55" s="130"/>
      <c r="X55" s="130"/>
      <c r="Y55" s="130"/>
      <c r="Z55" s="130"/>
    </row>
    <row r="56" spans="1:26" s="678" customFormat="1" ht="213.65" customHeight="1">
      <c r="A56" s="161"/>
      <c r="B56" s="714"/>
      <c r="C56" s="715"/>
      <c r="D56" s="716"/>
      <c r="E56" s="1017" t="s">
        <v>1522</v>
      </c>
      <c r="F56" s="1018"/>
      <c r="G56" s="1019"/>
      <c r="H56" s="707"/>
      <c r="I56" s="708" t="s">
        <v>1555</v>
      </c>
      <c r="J56" s="709">
        <v>1</v>
      </c>
      <c r="K56" s="146">
        <v>5</v>
      </c>
      <c r="L56" s="105">
        <v>5</v>
      </c>
      <c r="M56" s="192"/>
      <c r="N56" s="717" t="s">
        <v>1523</v>
      </c>
      <c r="O56" s="111"/>
      <c r="P56" s="107"/>
      <c r="Q56" s="130"/>
      <c r="R56" s="130"/>
      <c r="S56" s="130"/>
      <c r="T56" s="130"/>
      <c r="U56" s="130"/>
      <c r="V56" s="130"/>
      <c r="W56" s="130"/>
      <c r="X56" s="130"/>
      <c r="Y56" s="130"/>
      <c r="Z56" s="130"/>
    </row>
    <row r="57" spans="1:26" ht="31.5" customHeight="1">
      <c r="A57" s="161"/>
      <c r="B57" s="706">
        <v>7</v>
      </c>
      <c r="C57" s="1012" t="s">
        <v>1078</v>
      </c>
      <c r="D57" s="1013"/>
      <c r="E57" s="1013"/>
      <c r="F57" s="1013"/>
      <c r="G57" s="1014"/>
      <c r="H57" s="707"/>
      <c r="I57" s="708"/>
      <c r="J57" s="709"/>
      <c r="K57" s="146"/>
      <c r="L57" s="100">
        <v>0</v>
      </c>
      <c r="M57" s="192"/>
      <c r="N57" s="192"/>
      <c r="O57" s="111"/>
      <c r="P57" s="107" t="s">
        <v>1033</v>
      </c>
      <c r="Q57" s="130"/>
      <c r="R57" s="130"/>
      <c r="S57" s="130"/>
      <c r="T57" s="130"/>
      <c r="U57" s="130"/>
      <c r="V57" s="130"/>
      <c r="W57" s="130"/>
      <c r="X57" s="130"/>
      <c r="Y57" s="130"/>
      <c r="Z57" s="130"/>
    </row>
    <row r="58" spans="1:26" ht="36" customHeight="1">
      <c r="A58" s="161"/>
      <c r="B58" s="714"/>
      <c r="C58" s="711" t="s">
        <v>296</v>
      </c>
      <c r="D58" s="1015" t="s">
        <v>1079</v>
      </c>
      <c r="E58" s="1016"/>
      <c r="F58" s="1016"/>
      <c r="G58" s="995"/>
      <c r="H58" s="711"/>
      <c r="I58" s="712"/>
      <c r="J58" s="713"/>
      <c r="K58" s="105"/>
      <c r="L58" s="105"/>
      <c r="M58" s="182"/>
      <c r="N58" s="182"/>
      <c r="O58" s="100"/>
      <c r="P58" s="107" t="s">
        <v>1047</v>
      </c>
      <c r="Q58" s="130"/>
      <c r="R58" s="130"/>
      <c r="S58" s="130"/>
      <c r="T58" s="130"/>
      <c r="U58" s="130"/>
      <c r="V58" s="130"/>
      <c r="W58" s="130"/>
      <c r="X58" s="130"/>
      <c r="Y58" s="130"/>
      <c r="Z58" s="130"/>
    </row>
    <row r="59" spans="1:26" ht="36" customHeight="1">
      <c r="A59" s="161"/>
      <c r="B59" s="714"/>
      <c r="C59" s="711" t="s">
        <v>275</v>
      </c>
      <c r="D59" s="1015" t="s">
        <v>1080</v>
      </c>
      <c r="E59" s="1016"/>
      <c r="F59" s="1016"/>
      <c r="G59" s="995"/>
      <c r="H59" s="711"/>
      <c r="I59" s="712"/>
      <c r="J59" s="713"/>
      <c r="K59" s="105"/>
      <c r="L59" s="105"/>
      <c r="M59" s="182"/>
      <c r="N59" s="182"/>
      <c r="O59" s="100"/>
      <c r="P59" s="107" t="s">
        <v>1073</v>
      </c>
      <c r="Q59" s="130"/>
      <c r="R59" s="130"/>
      <c r="S59" s="130"/>
      <c r="T59" s="130"/>
      <c r="U59" s="130"/>
      <c r="V59" s="130"/>
      <c r="W59" s="130"/>
      <c r="X59" s="130"/>
      <c r="Y59" s="130"/>
      <c r="Z59" s="130"/>
    </row>
    <row r="60" spans="1:26" ht="15" customHeight="1">
      <c r="A60" s="810" t="s">
        <v>865</v>
      </c>
      <c r="B60" s="785"/>
      <c r="C60" s="785"/>
      <c r="D60" s="785"/>
      <c r="E60" s="785"/>
      <c r="F60" s="785"/>
      <c r="G60" s="785"/>
      <c r="H60" s="785"/>
      <c r="I60" s="785"/>
      <c r="J60" s="796"/>
      <c r="K60" s="148"/>
      <c r="L60" s="104">
        <f>L22</f>
        <v>19</v>
      </c>
      <c r="M60" s="103"/>
      <c r="N60" s="105"/>
      <c r="O60" s="100">
        <f>SUM(O22:O52)</f>
        <v>0</v>
      </c>
      <c r="P60" s="101"/>
      <c r="Q60" s="130"/>
      <c r="R60" s="130"/>
      <c r="S60" s="130"/>
      <c r="T60" s="130"/>
      <c r="U60" s="130"/>
      <c r="V60" s="130"/>
      <c r="W60" s="130"/>
      <c r="X60" s="130"/>
      <c r="Y60" s="130"/>
      <c r="Z60" s="130"/>
    </row>
    <row r="61" spans="1:26" ht="15" customHeight="1">
      <c r="A61" s="55"/>
      <c r="B61" s="55"/>
      <c r="C61" s="54"/>
      <c r="D61" s="54"/>
      <c r="E61" s="54"/>
      <c r="F61" s="54"/>
      <c r="G61" s="54"/>
      <c r="H61" s="54"/>
      <c r="I61" s="54"/>
      <c r="J61" s="54"/>
      <c r="K61" s="149"/>
      <c r="L61" s="149"/>
      <c r="M61" s="55"/>
      <c r="N61" s="92"/>
      <c r="O61" s="89"/>
      <c r="P61" s="54"/>
      <c r="Q61" s="130"/>
      <c r="R61" s="130"/>
      <c r="S61" s="130"/>
      <c r="T61" s="130"/>
      <c r="U61" s="130"/>
      <c r="V61" s="130"/>
      <c r="W61" s="130"/>
      <c r="X61" s="130"/>
      <c r="Y61" s="130"/>
      <c r="Z61" s="130"/>
    </row>
    <row r="62" spans="1:26" ht="15" customHeight="1">
      <c r="A62" s="55" t="s">
        <v>866</v>
      </c>
      <c r="B62" s="55"/>
      <c r="C62" s="91"/>
      <c r="D62" s="91"/>
      <c r="E62" s="91"/>
      <c r="F62" s="55"/>
      <c r="G62" s="55"/>
      <c r="H62" s="91"/>
      <c r="I62" s="90"/>
      <c r="J62" s="91"/>
      <c r="K62" s="91"/>
      <c r="L62" s="91"/>
      <c r="M62" s="55"/>
      <c r="N62" s="92"/>
      <c r="O62" s="89"/>
      <c r="P62" s="54"/>
      <c r="Q62" s="130"/>
      <c r="R62" s="130"/>
      <c r="S62" s="130"/>
      <c r="T62" s="130"/>
      <c r="U62" s="130"/>
      <c r="V62" s="130"/>
      <c r="W62" s="130"/>
      <c r="X62" s="130"/>
      <c r="Y62" s="130"/>
      <c r="Z62" s="130"/>
    </row>
    <row r="63" spans="1:26" ht="15" customHeight="1">
      <c r="A63" s="55"/>
      <c r="B63" s="55"/>
      <c r="C63" s="91"/>
      <c r="D63" s="91"/>
      <c r="E63" s="91"/>
      <c r="F63" s="55"/>
      <c r="G63" s="55"/>
      <c r="H63" s="55"/>
      <c r="I63" s="90"/>
      <c r="J63" s="55"/>
      <c r="K63" s="91"/>
      <c r="L63" s="91"/>
      <c r="M63" s="55"/>
      <c r="N63" s="92"/>
      <c r="O63" s="89"/>
      <c r="P63" s="54"/>
      <c r="Q63" s="130"/>
      <c r="R63" s="130"/>
      <c r="S63" s="130"/>
      <c r="T63" s="130"/>
      <c r="U63" s="130"/>
      <c r="V63" s="130"/>
      <c r="W63" s="130"/>
      <c r="X63" s="130"/>
      <c r="Y63" s="130"/>
      <c r="Z63" s="130"/>
    </row>
    <row r="64" spans="1:26" ht="15" customHeight="1">
      <c r="A64" s="55"/>
      <c r="B64" s="55"/>
      <c r="C64" s="91"/>
      <c r="D64" s="91"/>
      <c r="E64" s="91"/>
      <c r="F64" s="55"/>
      <c r="G64" s="55"/>
      <c r="H64" s="55"/>
      <c r="I64" s="150"/>
      <c r="J64" s="130" t="str">
        <f>PENDIDIKAN!I406</f>
        <v>Padang, 10 Agustus 2022</v>
      </c>
      <c r="K64" s="91"/>
      <c r="L64" s="91"/>
      <c r="M64" s="55"/>
      <c r="N64" s="92"/>
      <c r="O64" s="89"/>
      <c r="P64" s="54"/>
      <c r="Q64" s="130"/>
      <c r="R64" s="130"/>
      <c r="S64" s="130"/>
      <c r="T64" s="130"/>
      <c r="U64" s="130"/>
      <c r="V64" s="130"/>
      <c r="W64" s="130"/>
      <c r="X64" s="130"/>
      <c r="Y64" s="130"/>
      <c r="Z64" s="130"/>
    </row>
    <row r="65" spans="1:26" ht="15" customHeight="1">
      <c r="A65" s="55"/>
      <c r="B65" s="55"/>
      <c r="C65" s="91"/>
      <c r="D65" s="91"/>
      <c r="E65" s="91"/>
      <c r="F65" s="55"/>
      <c r="G65" s="55"/>
      <c r="H65" s="55"/>
      <c r="I65" s="150"/>
      <c r="J65" s="130" t="str">
        <f>PENDIDIKAN!I407</f>
        <v>Ketua Departemen Matematika dan Sains Data</v>
      </c>
      <c r="K65" s="151"/>
      <c r="L65" s="151"/>
      <c r="M65" s="151"/>
      <c r="N65" s="152"/>
      <c r="O65" s="89"/>
      <c r="P65" s="54"/>
      <c r="Q65" s="130"/>
      <c r="R65" s="130"/>
      <c r="S65" s="130"/>
      <c r="T65" s="130"/>
      <c r="U65" s="130"/>
      <c r="V65" s="130"/>
      <c r="W65" s="130"/>
      <c r="X65" s="130"/>
      <c r="Y65" s="130"/>
      <c r="Z65" s="130"/>
    </row>
    <row r="66" spans="1:26" ht="15" customHeight="1">
      <c r="A66" s="55"/>
      <c r="B66" s="55"/>
      <c r="C66" s="91"/>
      <c r="D66" s="91"/>
      <c r="E66" s="91"/>
      <c r="F66" s="55"/>
      <c r="G66" s="55"/>
      <c r="H66" s="55"/>
      <c r="I66" s="150"/>
      <c r="J66" s="130" t="str">
        <f>PENDIDIKAN!I408</f>
        <v>Fakultas MIPA Univesitas Andalas</v>
      </c>
      <c r="K66" s="91"/>
      <c r="L66" s="91"/>
      <c r="M66" s="55"/>
      <c r="N66" s="92"/>
      <c r="O66" s="89"/>
      <c r="P66" s="54"/>
      <c r="Q66" s="130"/>
      <c r="R66" s="130"/>
      <c r="S66" s="130"/>
      <c r="T66" s="130"/>
      <c r="U66" s="130"/>
      <c r="V66" s="130"/>
      <c r="W66" s="130"/>
      <c r="X66" s="130"/>
      <c r="Y66" s="130"/>
      <c r="Z66" s="130"/>
    </row>
    <row r="67" spans="1:26" ht="15" customHeight="1">
      <c r="A67" s="55"/>
      <c r="B67" s="55"/>
      <c r="C67" s="91"/>
      <c r="D67" s="91"/>
      <c r="E67" s="91"/>
      <c r="F67" s="55"/>
      <c r="G67" s="55"/>
      <c r="H67" s="55"/>
      <c r="I67" s="150"/>
      <c r="J67" s="130"/>
      <c r="K67" s="91"/>
      <c r="L67" s="91"/>
      <c r="M67" s="55"/>
      <c r="N67" s="92"/>
      <c r="O67" s="89"/>
      <c r="P67" s="54"/>
      <c r="Q67" s="130"/>
      <c r="R67" s="130"/>
      <c r="S67" s="130"/>
      <c r="T67" s="130"/>
      <c r="U67" s="130"/>
      <c r="V67" s="130"/>
      <c r="W67" s="130"/>
      <c r="X67" s="130"/>
      <c r="Y67" s="130"/>
      <c r="Z67" s="130"/>
    </row>
    <row r="68" spans="1:26" ht="15" customHeight="1">
      <c r="A68" s="55"/>
      <c r="B68" s="55"/>
      <c r="C68" s="91"/>
      <c r="D68" s="91"/>
      <c r="E68" s="91"/>
      <c r="F68" s="55"/>
      <c r="G68" s="55"/>
      <c r="H68" s="55"/>
      <c r="I68" s="150"/>
      <c r="J68" s="130"/>
      <c r="K68" s="91"/>
      <c r="L68" s="91"/>
      <c r="M68" s="55"/>
      <c r="N68" s="92"/>
      <c r="O68" s="89"/>
      <c r="P68" s="54"/>
      <c r="Q68" s="130"/>
      <c r="R68" s="130"/>
      <c r="S68" s="130"/>
      <c r="T68" s="130"/>
      <c r="U68" s="130"/>
      <c r="V68" s="130"/>
      <c r="W68" s="130"/>
      <c r="X68" s="130"/>
      <c r="Y68" s="130"/>
      <c r="Z68" s="130"/>
    </row>
    <row r="69" spans="1:26" ht="15" customHeight="1">
      <c r="A69" s="55"/>
      <c r="B69" s="55"/>
      <c r="C69" s="91"/>
      <c r="D69" s="91"/>
      <c r="E69" s="91"/>
      <c r="F69" s="55"/>
      <c r="G69" s="55"/>
      <c r="H69" s="55"/>
      <c r="I69" s="150"/>
      <c r="J69" s="130"/>
      <c r="K69" s="56"/>
      <c r="L69" s="56"/>
      <c r="M69" s="56"/>
      <c r="N69" s="93"/>
      <c r="O69" s="89"/>
      <c r="P69" s="54"/>
      <c r="Q69" s="130"/>
      <c r="R69" s="130"/>
      <c r="S69" s="130"/>
      <c r="T69" s="130"/>
      <c r="U69" s="130"/>
      <c r="V69" s="130"/>
      <c r="W69" s="130"/>
      <c r="X69" s="130"/>
      <c r="Y69" s="130"/>
      <c r="Z69" s="130"/>
    </row>
    <row r="70" spans="1:26" ht="15" customHeight="1">
      <c r="A70" s="55"/>
      <c r="B70" s="55"/>
      <c r="C70" s="91"/>
      <c r="D70" s="91"/>
      <c r="E70" s="91"/>
      <c r="F70" s="55"/>
      <c r="G70" s="55"/>
      <c r="H70" s="55"/>
      <c r="I70" s="150"/>
      <c r="J70" s="130" t="str">
        <f>PENDIDIKAN!I412</f>
        <v>Dr. Yanita</v>
      </c>
      <c r="K70" s="56"/>
      <c r="L70" s="56"/>
      <c r="M70" s="56"/>
      <c r="N70" s="93"/>
      <c r="O70" s="89"/>
      <c r="P70" s="54"/>
      <c r="Q70" s="130"/>
      <c r="R70" s="130"/>
      <c r="S70" s="130"/>
      <c r="T70" s="130"/>
      <c r="U70" s="130"/>
      <c r="V70" s="130"/>
      <c r="W70" s="130"/>
      <c r="X70" s="130"/>
      <c r="Y70" s="130"/>
      <c r="Z70" s="130"/>
    </row>
    <row r="71" spans="1:26" ht="15" customHeight="1">
      <c r="A71" s="55"/>
      <c r="B71" s="55"/>
      <c r="C71" s="91"/>
      <c r="D71" s="91"/>
      <c r="E71" s="91"/>
      <c r="F71" s="55"/>
      <c r="G71" s="55"/>
      <c r="H71" s="55"/>
      <c r="I71" s="155"/>
      <c r="J71" s="130" t="str">
        <f>PENDIDIKAN!I413</f>
        <v>NIP. 197210302003122001</v>
      </c>
      <c r="K71" s="91"/>
      <c r="L71" s="91"/>
      <c r="M71" s="55"/>
      <c r="N71" s="92"/>
      <c r="O71" s="89"/>
      <c r="P71" s="54"/>
      <c r="Q71" s="130"/>
      <c r="R71" s="130"/>
      <c r="S71" s="130"/>
      <c r="T71" s="130"/>
      <c r="U71" s="130"/>
      <c r="V71" s="130"/>
      <c r="W71" s="130"/>
      <c r="X71" s="130"/>
      <c r="Y71" s="130"/>
      <c r="Z71" s="130"/>
    </row>
    <row r="72" spans="1:26" ht="15" customHeight="1">
      <c r="A72" s="55"/>
      <c r="B72" s="55"/>
      <c r="C72" s="91"/>
      <c r="D72" s="91"/>
      <c r="E72" s="91"/>
      <c r="F72" s="55"/>
      <c r="G72" s="55"/>
      <c r="H72" s="55"/>
      <c r="I72" s="150"/>
      <c r="J72" s="130"/>
      <c r="K72" s="58"/>
      <c r="L72" s="58"/>
      <c r="M72" s="58"/>
      <c r="N72" s="156"/>
      <c r="O72" s="89"/>
      <c r="P72" s="54"/>
      <c r="Q72" s="130"/>
      <c r="R72" s="130"/>
      <c r="S72" s="130"/>
      <c r="T72" s="130"/>
      <c r="U72" s="130"/>
      <c r="V72" s="130"/>
      <c r="W72" s="130"/>
      <c r="X72" s="130"/>
      <c r="Y72" s="130"/>
      <c r="Z72" s="130"/>
    </row>
    <row r="73" spans="1:26" ht="15.75" customHeight="1">
      <c r="A73" s="130"/>
      <c r="B73" s="130"/>
      <c r="C73" s="130"/>
      <c r="D73" s="130"/>
      <c r="E73" s="130"/>
      <c r="F73" s="130"/>
      <c r="G73" s="130"/>
      <c r="H73" s="130"/>
      <c r="I73" s="130"/>
      <c r="J73" s="130"/>
      <c r="K73" s="130"/>
      <c r="L73" s="130"/>
      <c r="M73" s="130"/>
      <c r="N73" s="157"/>
      <c r="O73" s="89"/>
      <c r="P73" s="54"/>
      <c r="Q73" s="130"/>
      <c r="R73" s="130"/>
      <c r="S73" s="130"/>
      <c r="T73" s="130"/>
      <c r="U73" s="130"/>
      <c r="V73" s="130"/>
      <c r="W73" s="130"/>
      <c r="X73" s="130"/>
      <c r="Y73" s="130"/>
      <c r="Z73" s="130"/>
    </row>
    <row r="74" spans="1:26" ht="15.75" customHeight="1">
      <c r="A74" s="130"/>
      <c r="B74" s="130"/>
      <c r="C74" s="130"/>
      <c r="D74" s="130"/>
      <c r="E74" s="130"/>
      <c r="F74" s="130"/>
      <c r="G74" s="130"/>
      <c r="H74" s="130"/>
      <c r="I74" s="130"/>
      <c r="J74" s="130"/>
      <c r="K74" s="130"/>
      <c r="L74" s="130"/>
      <c r="M74" s="130"/>
      <c r="N74" s="157"/>
      <c r="O74" s="89"/>
      <c r="P74" s="54"/>
      <c r="Q74" s="130"/>
      <c r="R74" s="130"/>
      <c r="S74" s="130"/>
      <c r="T74" s="130"/>
      <c r="U74" s="130"/>
      <c r="V74" s="130"/>
      <c r="W74" s="130"/>
      <c r="X74" s="130"/>
      <c r="Y74" s="130"/>
      <c r="Z74" s="130"/>
    </row>
    <row r="75" spans="1:26" ht="15.75" customHeight="1">
      <c r="A75" s="130"/>
      <c r="B75" s="130"/>
      <c r="C75" s="130"/>
      <c r="D75" s="130"/>
      <c r="E75" s="130"/>
      <c r="F75" s="130"/>
      <c r="G75" s="130"/>
      <c r="H75" s="130"/>
      <c r="I75" s="130"/>
      <c r="J75" s="130"/>
      <c r="K75" s="130"/>
      <c r="L75" s="130"/>
      <c r="M75" s="130"/>
      <c r="N75" s="157"/>
      <c r="O75" s="89"/>
      <c r="P75" s="54"/>
      <c r="Q75" s="130"/>
      <c r="R75" s="130"/>
      <c r="S75" s="130"/>
      <c r="T75" s="130"/>
      <c r="U75" s="130"/>
      <c r="V75" s="130"/>
      <c r="W75" s="130"/>
      <c r="X75" s="130"/>
      <c r="Y75" s="130"/>
      <c r="Z75" s="130"/>
    </row>
    <row r="76" spans="1:26" ht="15.75" customHeight="1">
      <c r="A76" s="130"/>
      <c r="B76" s="130"/>
      <c r="C76" s="130"/>
      <c r="D76" s="130"/>
      <c r="E76" s="130"/>
      <c r="F76" s="130"/>
      <c r="G76" s="130"/>
      <c r="H76" s="130"/>
      <c r="I76" s="130"/>
      <c r="J76" s="130"/>
      <c r="K76" s="130"/>
      <c r="L76" s="130"/>
      <c r="M76" s="130"/>
      <c r="N76" s="157"/>
      <c r="O76" s="89"/>
      <c r="P76" s="54"/>
      <c r="Q76" s="130"/>
      <c r="R76" s="130"/>
      <c r="S76" s="130"/>
      <c r="T76" s="130"/>
      <c r="U76" s="130"/>
      <c r="V76" s="130"/>
      <c r="W76" s="130"/>
      <c r="X76" s="130"/>
      <c r="Y76" s="130"/>
      <c r="Z76" s="130"/>
    </row>
    <row r="77" spans="1:26" ht="15.75" customHeight="1">
      <c r="A77" s="130"/>
      <c r="B77" s="130"/>
      <c r="C77" s="130"/>
      <c r="D77" s="130"/>
      <c r="E77" s="130"/>
      <c r="F77" s="130"/>
      <c r="G77" s="130"/>
      <c r="H77" s="130"/>
      <c r="I77" s="130"/>
      <c r="J77" s="130"/>
      <c r="K77" s="130"/>
      <c r="L77" s="130"/>
      <c r="M77" s="130"/>
      <c r="N77" s="157"/>
      <c r="O77" s="89"/>
      <c r="P77" s="54"/>
      <c r="Q77" s="130"/>
      <c r="R77" s="130"/>
      <c r="S77" s="130"/>
      <c r="T77" s="130"/>
      <c r="U77" s="130"/>
      <c r="V77" s="130"/>
      <c r="W77" s="130"/>
      <c r="X77" s="130"/>
      <c r="Y77" s="130"/>
      <c r="Z77" s="130"/>
    </row>
    <row r="78" spans="1:26" ht="15.75" customHeight="1">
      <c r="A78" s="130"/>
      <c r="B78" s="130"/>
      <c r="C78" s="130"/>
      <c r="D78" s="130"/>
      <c r="E78" s="130"/>
      <c r="F78" s="130"/>
      <c r="G78" s="130"/>
      <c r="H78" s="130"/>
      <c r="I78" s="130"/>
      <c r="J78" s="130"/>
      <c r="K78" s="130"/>
      <c r="L78" s="130"/>
      <c r="M78" s="130"/>
      <c r="N78" s="157"/>
      <c r="O78" s="89"/>
      <c r="P78" s="54"/>
      <c r="Q78" s="130"/>
      <c r="R78" s="130"/>
      <c r="S78" s="130"/>
      <c r="T78" s="130"/>
      <c r="U78" s="130"/>
      <c r="V78" s="130"/>
      <c r="W78" s="130"/>
      <c r="X78" s="130"/>
      <c r="Y78" s="130"/>
      <c r="Z78" s="130"/>
    </row>
    <row r="79" spans="1:26" ht="15.75" customHeight="1">
      <c r="A79" s="130"/>
      <c r="B79" s="130"/>
      <c r="C79" s="130"/>
      <c r="D79" s="130"/>
      <c r="E79" s="130"/>
      <c r="F79" s="130"/>
      <c r="G79" s="130"/>
      <c r="H79" s="130"/>
      <c r="I79" s="130"/>
      <c r="J79" s="130"/>
      <c r="K79" s="130"/>
      <c r="L79" s="130"/>
      <c r="M79" s="130"/>
      <c r="N79" s="157"/>
      <c r="O79" s="89"/>
      <c r="P79" s="54"/>
      <c r="Q79" s="130"/>
      <c r="R79" s="130"/>
      <c r="S79" s="130"/>
      <c r="T79" s="130"/>
      <c r="U79" s="130"/>
      <c r="V79" s="130"/>
      <c r="W79" s="130"/>
      <c r="X79" s="130"/>
      <c r="Y79" s="130"/>
      <c r="Z79" s="130"/>
    </row>
    <row r="80" spans="1:26" ht="15.75" customHeight="1">
      <c r="A80" s="130"/>
      <c r="B80" s="130"/>
      <c r="C80" s="130"/>
      <c r="D80" s="130"/>
      <c r="E80" s="130"/>
      <c r="F80" s="130"/>
      <c r="G80" s="130"/>
      <c r="H80" s="130"/>
      <c r="I80" s="130"/>
      <c r="J80" s="130"/>
      <c r="K80" s="130"/>
      <c r="L80" s="130"/>
      <c r="M80" s="130"/>
      <c r="N80" s="157"/>
      <c r="O80" s="89"/>
      <c r="P80" s="54"/>
      <c r="Q80" s="130"/>
      <c r="R80" s="130"/>
      <c r="S80" s="130"/>
      <c r="T80" s="130"/>
      <c r="U80" s="130"/>
      <c r="V80" s="130"/>
      <c r="W80" s="130"/>
      <c r="X80" s="130"/>
      <c r="Y80" s="130"/>
      <c r="Z80" s="130"/>
    </row>
    <row r="81" spans="1:26" ht="15.75" customHeight="1">
      <c r="A81" s="130"/>
      <c r="B81" s="130"/>
      <c r="C81" s="130"/>
      <c r="D81" s="130"/>
      <c r="E81" s="130"/>
      <c r="F81" s="130"/>
      <c r="G81" s="130"/>
      <c r="H81" s="130"/>
      <c r="I81" s="130"/>
      <c r="J81" s="130"/>
      <c r="K81" s="130"/>
      <c r="L81" s="130"/>
      <c r="M81" s="130"/>
      <c r="N81" s="157"/>
      <c r="O81" s="89"/>
      <c r="P81" s="54"/>
      <c r="Q81" s="130"/>
      <c r="R81" s="130"/>
      <c r="S81" s="130"/>
      <c r="T81" s="130"/>
      <c r="U81" s="130"/>
      <c r="V81" s="130"/>
      <c r="W81" s="130"/>
      <c r="X81" s="130"/>
      <c r="Y81" s="130"/>
      <c r="Z81" s="130"/>
    </row>
    <row r="82" spans="1:26" ht="15.75" customHeight="1">
      <c r="A82" s="130"/>
      <c r="B82" s="130"/>
      <c r="C82" s="130"/>
      <c r="D82" s="130"/>
      <c r="E82" s="130"/>
      <c r="F82" s="130"/>
      <c r="G82" s="130"/>
      <c r="H82" s="130"/>
      <c r="I82" s="130"/>
      <c r="J82" s="130"/>
      <c r="K82" s="130"/>
      <c r="L82" s="130"/>
      <c r="M82" s="130"/>
      <c r="N82" s="157"/>
      <c r="O82" s="89"/>
      <c r="P82" s="54"/>
      <c r="Q82" s="130"/>
      <c r="R82" s="130"/>
      <c r="S82" s="130"/>
      <c r="T82" s="130"/>
      <c r="U82" s="130"/>
      <c r="V82" s="130"/>
      <c r="W82" s="130"/>
      <c r="X82" s="130"/>
      <c r="Y82" s="130"/>
      <c r="Z82" s="130"/>
    </row>
    <row r="83" spans="1:26" ht="15.75" customHeight="1">
      <c r="A83" s="130"/>
      <c r="B83" s="130"/>
      <c r="C83" s="130"/>
      <c r="D83" s="130"/>
      <c r="E83" s="130"/>
      <c r="F83" s="130"/>
      <c r="G83" s="130"/>
      <c r="H83" s="130"/>
      <c r="I83" s="130"/>
      <c r="J83" s="130"/>
      <c r="K83" s="130"/>
      <c r="L83" s="130"/>
      <c r="M83" s="130"/>
      <c r="N83" s="157"/>
      <c r="O83" s="89"/>
      <c r="P83" s="54"/>
      <c r="Q83" s="130"/>
      <c r="R83" s="130"/>
      <c r="S83" s="130"/>
      <c r="T83" s="130"/>
      <c r="U83" s="130"/>
      <c r="V83" s="130"/>
      <c r="W83" s="130"/>
      <c r="X83" s="130"/>
      <c r="Y83" s="130"/>
      <c r="Z83" s="130"/>
    </row>
    <row r="84" spans="1:26" ht="15.75" customHeight="1">
      <c r="A84" s="130"/>
      <c r="B84" s="130"/>
      <c r="C84" s="130"/>
      <c r="D84" s="130"/>
      <c r="E84" s="130"/>
      <c r="F84" s="130"/>
      <c r="G84" s="130"/>
      <c r="H84" s="130"/>
      <c r="I84" s="130"/>
      <c r="J84" s="130"/>
      <c r="K84" s="130"/>
      <c r="L84" s="130"/>
      <c r="M84" s="130"/>
      <c r="N84" s="157"/>
      <c r="O84" s="89"/>
      <c r="P84" s="54"/>
      <c r="Q84" s="130"/>
      <c r="R84" s="130"/>
      <c r="S84" s="130"/>
      <c r="T84" s="130"/>
      <c r="U84" s="130"/>
      <c r="V84" s="130"/>
      <c r="W84" s="130"/>
      <c r="X84" s="130"/>
      <c r="Y84" s="130"/>
      <c r="Z84" s="130"/>
    </row>
    <row r="85" spans="1:26" ht="15.75" customHeight="1">
      <c r="A85" s="130"/>
      <c r="B85" s="130"/>
      <c r="C85" s="130"/>
      <c r="D85" s="130"/>
      <c r="E85" s="130"/>
      <c r="F85" s="130"/>
      <c r="G85" s="130"/>
      <c r="H85" s="130"/>
      <c r="I85" s="130"/>
      <c r="J85" s="130"/>
      <c r="K85" s="130"/>
      <c r="L85" s="130"/>
      <c r="M85" s="130"/>
      <c r="N85" s="157"/>
      <c r="O85" s="89"/>
      <c r="P85" s="54"/>
      <c r="Q85" s="130"/>
      <c r="R85" s="130"/>
      <c r="S85" s="130"/>
      <c r="T85" s="130"/>
      <c r="U85" s="130"/>
      <c r="V85" s="130"/>
      <c r="W85" s="130"/>
      <c r="X85" s="130"/>
      <c r="Y85" s="130"/>
      <c r="Z85" s="130"/>
    </row>
    <row r="86" spans="1:26" ht="15.75" customHeight="1">
      <c r="A86" s="130"/>
      <c r="B86" s="130"/>
      <c r="C86" s="130"/>
      <c r="D86" s="130"/>
      <c r="E86" s="130"/>
      <c r="F86" s="130"/>
      <c r="G86" s="130"/>
      <c r="H86" s="130"/>
      <c r="I86" s="130"/>
      <c r="J86" s="130"/>
      <c r="K86" s="130"/>
      <c r="L86" s="130"/>
      <c r="M86" s="130"/>
      <c r="N86" s="157"/>
      <c r="O86" s="89"/>
      <c r="P86" s="54"/>
      <c r="Q86" s="130"/>
      <c r="R86" s="130"/>
      <c r="S86" s="130"/>
      <c r="T86" s="130"/>
      <c r="U86" s="130"/>
      <c r="V86" s="130"/>
      <c r="W86" s="130"/>
      <c r="X86" s="130"/>
      <c r="Y86" s="130"/>
      <c r="Z86" s="130"/>
    </row>
    <row r="87" spans="1:26" ht="15.75" customHeight="1">
      <c r="A87" s="130"/>
      <c r="B87" s="130"/>
      <c r="C87" s="130"/>
      <c r="D87" s="130"/>
      <c r="E87" s="130"/>
      <c r="F87" s="130"/>
      <c r="G87" s="130"/>
      <c r="H87" s="130"/>
      <c r="I87" s="130"/>
      <c r="J87" s="130"/>
      <c r="K87" s="130"/>
      <c r="L87" s="130"/>
      <c r="M87" s="130"/>
      <c r="N87" s="157"/>
      <c r="O87" s="89"/>
      <c r="P87" s="54"/>
      <c r="Q87" s="130"/>
      <c r="R87" s="130"/>
      <c r="S87" s="130"/>
      <c r="T87" s="130"/>
      <c r="U87" s="130"/>
      <c r="V87" s="130"/>
      <c r="W87" s="130"/>
      <c r="X87" s="130"/>
      <c r="Y87" s="130"/>
      <c r="Z87" s="130"/>
    </row>
    <row r="88" spans="1:26" ht="15.75" customHeight="1">
      <c r="A88" s="130"/>
      <c r="B88" s="130"/>
      <c r="C88" s="130"/>
      <c r="D88" s="130"/>
      <c r="E88" s="130"/>
      <c r="F88" s="130"/>
      <c r="G88" s="130"/>
      <c r="H88" s="130"/>
      <c r="I88" s="130"/>
      <c r="J88" s="130"/>
      <c r="K88" s="130"/>
      <c r="L88" s="130"/>
      <c r="M88" s="130"/>
      <c r="N88" s="157"/>
      <c r="O88" s="89"/>
      <c r="P88" s="54"/>
      <c r="Q88" s="130"/>
      <c r="R88" s="130"/>
      <c r="S88" s="130"/>
      <c r="T88" s="130"/>
      <c r="U88" s="130"/>
      <c r="V88" s="130"/>
      <c r="W88" s="130"/>
      <c r="X88" s="130"/>
      <c r="Y88" s="130"/>
      <c r="Z88" s="130"/>
    </row>
    <row r="89" spans="1:26" ht="15.75" customHeight="1">
      <c r="A89" s="130"/>
      <c r="B89" s="130"/>
      <c r="C89" s="130"/>
      <c r="D89" s="130"/>
      <c r="E89" s="130"/>
      <c r="F89" s="130"/>
      <c r="G89" s="130"/>
      <c r="H89" s="130"/>
      <c r="I89" s="130"/>
      <c r="J89" s="130"/>
      <c r="K89" s="130"/>
      <c r="L89" s="130"/>
      <c r="M89" s="130"/>
      <c r="N89" s="157"/>
      <c r="O89" s="89"/>
      <c r="P89" s="54"/>
      <c r="Q89" s="130"/>
      <c r="R89" s="130"/>
      <c r="S89" s="130"/>
      <c r="T89" s="130"/>
      <c r="U89" s="130"/>
      <c r="V89" s="130"/>
      <c r="W89" s="130"/>
      <c r="X89" s="130"/>
      <c r="Y89" s="130"/>
      <c r="Z89" s="130"/>
    </row>
    <row r="90" spans="1:26" ht="15.75" customHeight="1">
      <c r="A90" s="130"/>
      <c r="B90" s="130"/>
      <c r="C90" s="130"/>
      <c r="D90" s="130"/>
      <c r="E90" s="130"/>
      <c r="F90" s="130"/>
      <c r="G90" s="130"/>
      <c r="H90" s="130"/>
      <c r="I90" s="130"/>
      <c r="J90" s="130"/>
      <c r="K90" s="130"/>
      <c r="L90" s="130"/>
      <c r="M90" s="130"/>
      <c r="N90" s="157"/>
      <c r="O90" s="89"/>
      <c r="P90" s="54"/>
      <c r="Q90" s="130"/>
      <c r="R90" s="130"/>
      <c r="S90" s="130"/>
      <c r="T90" s="130"/>
      <c r="U90" s="130"/>
      <c r="V90" s="130"/>
      <c r="W90" s="130"/>
      <c r="X90" s="130"/>
      <c r="Y90" s="130"/>
      <c r="Z90" s="130"/>
    </row>
    <row r="91" spans="1:26" ht="15.75" customHeight="1">
      <c r="A91" s="130"/>
      <c r="B91" s="130"/>
      <c r="C91" s="130"/>
      <c r="D91" s="130"/>
      <c r="E91" s="130"/>
      <c r="F91" s="130"/>
      <c r="G91" s="130"/>
      <c r="H91" s="130"/>
      <c r="I91" s="130"/>
      <c r="J91" s="130"/>
      <c r="K91" s="130"/>
      <c r="L91" s="130"/>
      <c r="M91" s="130"/>
      <c r="N91" s="157"/>
      <c r="O91" s="89"/>
      <c r="P91" s="54"/>
      <c r="Q91" s="130"/>
      <c r="R91" s="130"/>
      <c r="S91" s="130"/>
      <c r="T91" s="130"/>
      <c r="U91" s="130"/>
      <c r="V91" s="130"/>
      <c r="W91" s="130"/>
      <c r="X91" s="130"/>
      <c r="Y91" s="130"/>
      <c r="Z91" s="130"/>
    </row>
    <row r="92" spans="1:26" ht="15.75" customHeight="1">
      <c r="A92" s="130"/>
      <c r="B92" s="130"/>
      <c r="C92" s="130"/>
      <c r="D92" s="130"/>
      <c r="E92" s="130"/>
      <c r="F92" s="130"/>
      <c r="G92" s="130"/>
      <c r="H92" s="130"/>
      <c r="I92" s="130"/>
      <c r="J92" s="130"/>
      <c r="K92" s="130"/>
      <c r="L92" s="130"/>
      <c r="M92" s="130"/>
      <c r="N92" s="157"/>
      <c r="O92" s="89"/>
      <c r="P92" s="54"/>
      <c r="Q92" s="130"/>
      <c r="R92" s="130"/>
      <c r="S92" s="130"/>
      <c r="T92" s="130"/>
      <c r="U92" s="130"/>
      <c r="V92" s="130"/>
      <c r="W92" s="130"/>
      <c r="X92" s="130"/>
      <c r="Y92" s="130"/>
      <c r="Z92" s="130"/>
    </row>
    <row r="93" spans="1:26" ht="15.75" customHeight="1">
      <c r="A93" s="130"/>
      <c r="B93" s="130"/>
      <c r="C93" s="130"/>
      <c r="D93" s="130"/>
      <c r="E93" s="130"/>
      <c r="F93" s="130"/>
      <c r="G93" s="130"/>
      <c r="H93" s="130"/>
      <c r="I93" s="130"/>
      <c r="J93" s="130"/>
      <c r="K93" s="130"/>
      <c r="L93" s="130"/>
      <c r="M93" s="130"/>
      <c r="N93" s="157"/>
      <c r="O93" s="89"/>
      <c r="P93" s="54"/>
      <c r="Q93" s="130"/>
      <c r="R93" s="130"/>
      <c r="S93" s="130"/>
      <c r="T93" s="130"/>
      <c r="U93" s="130"/>
      <c r="V93" s="130"/>
      <c r="W93" s="130"/>
      <c r="X93" s="130"/>
      <c r="Y93" s="130"/>
      <c r="Z93" s="130"/>
    </row>
    <row r="94" spans="1:26" ht="15.75" customHeight="1">
      <c r="A94" s="130"/>
      <c r="B94" s="130"/>
      <c r="C94" s="130"/>
      <c r="D94" s="130"/>
      <c r="E94" s="130"/>
      <c r="F94" s="130"/>
      <c r="G94" s="130"/>
      <c r="H94" s="130"/>
      <c r="I94" s="130"/>
      <c r="J94" s="130"/>
      <c r="K94" s="130"/>
      <c r="L94" s="130"/>
      <c r="M94" s="130"/>
      <c r="N94" s="157"/>
      <c r="O94" s="89"/>
      <c r="P94" s="54"/>
      <c r="Q94" s="130"/>
      <c r="R94" s="130"/>
      <c r="S94" s="130"/>
      <c r="T94" s="130"/>
      <c r="U94" s="130"/>
      <c r="V94" s="130"/>
      <c r="W94" s="130"/>
      <c r="X94" s="130"/>
      <c r="Y94" s="130"/>
      <c r="Z94" s="130"/>
    </row>
    <row r="95" spans="1:26" ht="15.75" customHeight="1">
      <c r="A95" s="130"/>
      <c r="B95" s="130"/>
      <c r="C95" s="130"/>
      <c r="D95" s="130"/>
      <c r="E95" s="130"/>
      <c r="F95" s="130"/>
      <c r="G95" s="130"/>
      <c r="H95" s="130"/>
      <c r="I95" s="130"/>
      <c r="J95" s="130"/>
      <c r="K95" s="130"/>
      <c r="L95" s="130"/>
      <c r="M95" s="130"/>
      <c r="N95" s="157"/>
      <c r="O95" s="89"/>
      <c r="P95" s="54"/>
      <c r="Q95" s="130"/>
      <c r="R95" s="130"/>
      <c r="S95" s="130"/>
      <c r="T95" s="130"/>
      <c r="U95" s="130"/>
      <c r="V95" s="130"/>
      <c r="W95" s="130"/>
      <c r="X95" s="130"/>
      <c r="Y95" s="130"/>
      <c r="Z95" s="130"/>
    </row>
    <row r="96" spans="1:26" ht="15.75" customHeight="1">
      <c r="A96" s="130"/>
      <c r="B96" s="130"/>
      <c r="C96" s="130"/>
      <c r="D96" s="130"/>
      <c r="E96" s="130"/>
      <c r="F96" s="130"/>
      <c r="G96" s="130"/>
      <c r="H96" s="130"/>
      <c r="I96" s="130"/>
      <c r="J96" s="130"/>
      <c r="K96" s="130"/>
      <c r="L96" s="130"/>
      <c r="M96" s="130"/>
      <c r="N96" s="157"/>
      <c r="O96" s="89"/>
      <c r="P96" s="54"/>
      <c r="Q96" s="130"/>
      <c r="R96" s="130"/>
      <c r="S96" s="130"/>
      <c r="T96" s="130"/>
      <c r="U96" s="130"/>
      <c r="V96" s="130"/>
      <c r="W96" s="130"/>
      <c r="X96" s="130"/>
      <c r="Y96" s="130"/>
      <c r="Z96" s="130"/>
    </row>
    <row r="97" spans="1:26" ht="15.75" customHeight="1">
      <c r="A97" s="130"/>
      <c r="B97" s="130"/>
      <c r="C97" s="130"/>
      <c r="D97" s="130"/>
      <c r="E97" s="130"/>
      <c r="F97" s="130"/>
      <c r="G97" s="130"/>
      <c r="H97" s="130"/>
      <c r="I97" s="130"/>
      <c r="J97" s="130"/>
      <c r="K97" s="130"/>
      <c r="L97" s="130"/>
      <c r="M97" s="130"/>
      <c r="N97" s="157"/>
      <c r="O97" s="89"/>
      <c r="P97" s="54"/>
      <c r="Q97" s="130"/>
      <c r="R97" s="130"/>
      <c r="S97" s="130"/>
      <c r="T97" s="130"/>
      <c r="U97" s="130"/>
      <c r="V97" s="130"/>
      <c r="W97" s="130"/>
      <c r="X97" s="130"/>
      <c r="Y97" s="130"/>
      <c r="Z97" s="130"/>
    </row>
    <row r="98" spans="1:26" ht="15.75" customHeight="1">
      <c r="A98" s="130"/>
      <c r="B98" s="130"/>
      <c r="C98" s="130"/>
      <c r="D98" s="130"/>
      <c r="E98" s="130"/>
      <c r="F98" s="130"/>
      <c r="G98" s="130"/>
      <c r="H98" s="130"/>
      <c r="I98" s="130"/>
      <c r="J98" s="130"/>
      <c r="K98" s="130"/>
      <c r="L98" s="130"/>
      <c r="M98" s="130"/>
      <c r="N98" s="157"/>
      <c r="O98" s="89"/>
      <c r="P98" s="54"/>
      <c r="Q98" s="130"/>
      <c r="R98" s="130"/>
      <c r="S98" s="130"/>
      <c r="T98" s="130"/>
      <c r="U98" s="130"/>
      <c r="V98" s="130"/>
      <c r="W98" s="130"/>
      <c r="X98" s="130"/>
      <c r="Y98" s="130"/>
      <c r="Z98" s="130"/>
    </row>
    <row r="99" spans="1:26" ht="15.75" customHeight="1">
      <c r="A99" s="130"/>
      <c r="B99" s="130"/>
      <c r="C99" s="130"/>
      <c r="D99" s="130"/>
      <c r="E99" s="130"/>
      <c r="F99" s="130"/>
      <c r="G99" s="130"/>
      <c r="H99" s="130"/>
      <c r="I99" s="130"/>
      <c r="J99" s="130"/>
      <c r="K99" s="130"/>
      <c r="L99" s="130"/>
      <c r="M99" s="130"/>
      <c r="N99" s="157"/>
      <c r="O99" s="89"/>
      <c r="P99" s="54"/>
      <c r="Q99" s="130"/>
      <c r="R99" s="130"/>
      <c r="S99" s="130"/>
      <c r="T99" s="130"/>
      <c r="U99" s="130"/>
      <c r="V99" s="130"/>
      <c r="W99" s="130"/>
      <c r="X99" s="130"/>
      <c r="Y99" s="130"/>
      <c r="Z99" s="130"/>
    </row>
    <row r="100" spans="1:26" ht="15.75" customHeight="1">
      <c r="A100" s="130"/>
      <c r="B100" s="130"/>
      <c r="C100" s="130"/>
      <c r="D100" s="130"/>
      <c r="E100" s="130"/>
      <c r="F100" s="130"/>
      <c r="G100" s="130"/>
      <c r="H100" s="130"/>
      <c r="I100" s="130"/>
      <c r="J100" s="130"/>
      <c r="K100" s="130"/>
      <c r="L100" s="130"/>
      <c r="M100" s="130"/>
      <c r="N100" s="157"/>
      <c r="O100" s="89"/>
      <c r="P100" s="54"/>
      <c r="Q100" s="130"/>
      <c r="R100" s="130"/>
      <c r="S100" s="130"/>
      <c r="T100" s="130"/>
      <c r="U100" s="130"/>
      <c r="V100" s="130"/>
      <c r="W100" s="130"/>
      <c r="X100" s="130"/>
      <c r="Y100" s="130"/>
      <c r="Z100" s="130"/>
    </row>
    <row r="101" spans="1:26" ht="15.75" customHeight="1">
      <c r="A101" s="130"/>
      <c r="B101" s="130"/>
      <c r="C101" s="130"/>
      <c r="D101" s="130"/>
      <c r="E101" s="130"/>
      <c r="F101" s="130"/>
      <c r="G101" s="130"/>
      <c r="H101" s="130"/>
      <c r="I101" s="130"/>
      <c r="J101" s="130"/>
      <c r="K101" s="130"/>
      <c r="L101" s="130"/>
      <c r="M101" s="130"/>
      <c r="N101" s="157"/>
      <c r="O101" s="89"/>
      <c r="P101" s="54"/>
      <c r="Q101" s="130"/>
      <c r="R101" s="130"/>
      <c r="S101" s="130"/>
      <c r="T101" s="130"/>
      <c r="U101" s="130"/>
      <c r="V101" s="130"/>
      <c r="W101" s="130"/>
      <c r="X101" s="130"/>
      <c r="Y101" s="130"/>
      <c r="Z101" s="130"/>
    </row>
    <row r="102" spans="1:26" ht="15.75" customHeight="1">
      <c r="A102" s="130"/>
      <c r="B102" s="130"/>
      <c r="C102" s="130"/>
      <c r="D102" s="130"/>
      <c r="E102" s="130"/>
      <c r="F102" s="130"/>
      <c r="G102" s="130"/>
      <c r="H102" s="130"/>
      <c r="I102" s="130"/>
      <c r="J102" s="130"/>
      <c r="K102" s="130"/>
      <c r="L102" s="130"/>
      <c r="M102" s="130"/>
      <c r="N102" s="157"/>
      <c r="O102" s="89"/>
      <c r="P102" s="54"/>
      <c r="Q102" s="130"/>
      <c r="R102" s="130"/>
      <c r="S102" s="130"/>
      <c r="T102" s="130"/>
      <c r="U102" s="130"/>
      <c r="V102" s="130"/>
      <c r="W102" s="130"/>
      <c r="X102" s="130"/>
      <c r="Y102" s="130"/>
      <c r="Z102" s="130"/>
    </row>
    <row r="103" spans="1:26" ht="15.75" customHeight="1">
      <c r="A103" s="130"/>
      <c r="B103" s="130"/>
      <c r="C103" s="130"/>
      <c r="D103" s="130"/>
      <c r="E103" s="130"/>
      <c r="F103" s="130"/>
      <c r="G103" s="130"/>
      <c r="H103" s="130"/>
      <c r="I103" s="130"/>
      <c r="J103" s="130"/>
      <c r="K103" s="130"/>
      <c r="L103" s="130"/>
      <c r="M103" s="130"/>
      <c r="N103" s="157"/>
      <c r="O103" s="89"/>
      <c r="P103" s="54"/>
      <c r="Q103" s="130"/>
      <c r="R103" s="130"/>
      <c r="S103" s="130"/>
      <c r="T103" s="130"/>
      <c r="U103" s="130"/>
      <c r="V103" s="130"/>
      <c r="W103" s="130"/>
      <c r="X103" s="130"/>
      <c r="Y103" s="130"/>
      <c r="Z103" s="130"/>
    </row>
    <row r="104" spans="1:26" ht="15.75" customHeight="1">
      <c r="A104" s="130"/>
      <c r="B104" s="130"/>
      <c r="C104" s="130"/>
      <c r="D104" s="130"/>
      <c r="E104" s="130"/>
      <c r="F104" s="130"/>
      <c r="G104" s="130"/>
      <c r="H104" s="130"/>
      <c r="I104" s="130"/>
      <c r="J104" s="130"/>
      <c r="K104" s="130"/>
      <c r="L104" s="130"/>
      <c r="M104" s="130"/>
      <c r="N104" s="157"/>
      <c r="O104" s="89"/>
      <c r="P104" s="54"/>
      <c r="Q104" s="130"/>
      <c r="R104" s="130"/>
      <c r="S104" s="130"/>
      <c r="T104" s="130"/>
      <c r="U104" s="130"/>
      <c r="V104" s="130"/>
      <c r="W104" s="130"/>
      <c r="X104" s="130"/>
      <c r="Y104" s="130"/>
      <c r="Z104" s="130"/>
    </row>
    <row r="105" spans="1:26" ht="15.75" customHeight="1">
      <c r="A105" s="130"/>
      <c r="B105" s="130"/>
      <c r="C105" s="130"/>
      <c r="D105" s="130"/>
      <c r="E105" s="130"/>
      <c r="F105" s="130"/>
      <c r="G105" s="130"/>
      <c r="H105" s="130"/>
      <c r="I105" s="130"/>
      <c r="J105" s="130"/>
      <c r="K105" s="130"/>
      <c r="L105" s="130"/>
      <c r="M105" s="130"/>
      <c r="N105" s="157"/>
      <c r="O105" s="89"/>
      <c r="P105" s="54"/>
      <c r="Q105" s="130"/>
      <c r="R105" s="130"/>
      <c r="S105" s="130"/>
      <c r="T105" s="130"/>
      <c r="U105" s="130"/>
      <c r="V105" s="130"/>
      <c r="W105" s="130"/>
      <c r="X105" s="130"/>
      <c r="Y105" s="130"/>
      <c r="Z105" s="130"/>
    </row>
    <row r="106" spans="1:26" ht="15.75" customHeight="1">
      <c r="A106" s="130"/>
      <c r="B106" s="130"/>
      <c r="C106" s="130"/>
      <c r="D106" s="130"/>
      <c r="E106" s="130"/>
      <c r="F106" s="130"/>
      <c r="G106" s="130"/>
      <c r="H106" s="130"/>
      <c r="I106" s="130"/>
      <c r="J106" s="130"/>
      <c r="K106" s="130"/>
      <c r="L106" s="130"/>
      <c r="M106" s="130"/>
      <c r="N106" s="157"/>
      <c r="O106" s="89"/>
      <c r="P106" s="54"/>
      <c r="Q106" s="130"/>
      <c r="R106" s="130"/>
      <c r="S106" s="130"/>
      <c r="T106" s="130"/>
      <c r="U106" s="130"/>
      <c r="V106" s="130"/>
      <c r="W106" s="130"/>
      <c r="X106" s="130"/>
      <c r="Y106" s="130"/>
      <c r="Z106" s="130"/>
    </row>
    <row r="107" spans="1:26" ht="15.75" customHeight="1">
      <c r="A107" s="130"/>
      <c r="B107" s="130"/>
      <c r="C107" s="130"/>
      <c r="D107" s="130"/>
      <c r="E107" s="130"/>
      <c r="F107" s="130"/>
      <c r="G107" s="130"/>
      <c r="H107" s="130"/>
      <c r="I107" s="130"/>
      <c r="J107" s="130"/>
      <c r="K107" s="130"/>
      <c r="L107" s="130"/>
      <c r="M107" s="130"/>
      <c r="N107" s="157"/>
      <c r="O107" s="89"/>
      <c r="P107" s="54"/>
      <c r="Q107" s="130"/>
      <c r="R107" s="130"/>
      <c r="S107" s="130"/>
      <c r="T107" s="130"/>
      <c r="U107" s="130"/>
      <c r="V107" s="130"/>
      <c r="W107" s="130"/>
      <c r="X107" s="130"/>
      <c r="Y107" s="130"/>
      <c r="Z107" s="130"/>
    </row>
    <row r="108" spans="1:26" ht="15.75" customHeight="1">
      <c r="A108" s="130"/>
      <c r="B108" s="130"/>
      <c r="C108" s="130"/>
      <c r="D108" s="130"/>
      <c r="E108" s="130"/>
      <c r="F108" s="130"/>
      <c r="G108" s="130"/>
      <c r="H108" s="130"/>
      <c r="I108" s="130"/>
      <c r="J108" s="130"/>
      <c r="K108" s="130"/>
      <c r="L108" s="130"/>
      <c r="M108" s="130"/>
      <c r="N108" s="157"/>
      <c r="O108" s="89"/>
      <c r="P108" s="54"/>
      <c r="Q108" s="130"/>
      <c r="R108" s="130"/>
      <c r="S108" s="130"/>
      <c r="T108" s="130"/>
      <c r="U108" s="130"/>
      <c r="V108" s="130"/>
      <c r="W108" s="130"/>
      <c r="X108" s="130"/>
      <c r="Y108" s="130"/>
      <c r="Z108" s="130"/>
    </row>
    <row r="109" spans="1:26" ht="15.75" customHeight="1">
      <c r="A109" s="130"/>
      <c r="B109" s="130"/>
      <c r="C109" s="130"/>
      <c r="D109" s="130"/>
      <c r="E109" s="130"/>
      <c r="F109" s="130"/>
      <c r="G109" s="130"/>
      <c r="H109" s="130"/>
      <c r="I109" s="130"/>
      <c r="J109" s="130"/>
      <c r="K109" s="130"/>
      <c r="L109" s="130"/>
      <c r="M109" s="130"/>
      <c r="N109" s="157"/>
      <c r="O109" s="89"/>
      <c r="P109" s="54"/>
      <c r="Q109" s="130"/>
      <c r="R109" s="130"/>
      <c r="S109" s="130"/>
      <c r="T109" s="130"/>
      <c r="U109" s="130"/>
      <c r="V109" s="130"/>
      <c r="W109" s="130"/>
      <c r="X109" s="130"/>
      <c r="Y109" s="130"/>
      <c r="Z109" s="130"/>
    </row>
    <row r="110" spans="1:26" ht="15.75" customHeight="1">
      <c r="A110" s="130"/>
      <c r="B110" s="130"/>
      <c r="C110" s="130"/>
      <c r="D110" s="130"/>
      <c r="E110" s="130"/>
      <c r="F110" s="130"/>
      <c r="G110" s="130"/>
      <c r="H110" s="130"/>
      <c r="I110" s="130"/>
      <c r="J110" s="130"/>
      <c r="K110" s="130"/>
      <c r="L110" s="130"/>
      <c r="M110" s="130"/>
      <c r="N110" s="157"/>
      <c r="O110" s="89"/>
      <c r="P110" s="54"/>
      <c r="Q110" s="130"/>
      <c r="R110" s="130"/>
      <c r="S110" s="130"/>
      <c r="T110" s="130"/>
      <c r="U110" s="130"/>
      <c r="V110" s="130"/>
      <c r="W110" s="130"/>
      <c r="X110" s="130"/>
      <c r="Y110" s="130"/>
      <c r="Z110" s="130"/>
    </row>
    <row r="111" spans="1:26" ht="15.75" customHeight="1">
      <c r="A111" s="130"/>
      <c r="B111" s="130"/>
      <c r="C111" s="130"/>
      <c r="D111" s="130"/>
      <c r="E111" s="130"/>
      <c r="F111" s="130"/>
      <c r="G111" s="130"/>
      <c r="H111" s="130"/>
      <c r="I111" s="130"/>
      <c r="J111" s="130"/>
      <c r="K111" s="130"/>
      <c r="L111" s="130"/>
      <c r="M111" s="130"/>
      <c r="N111" s="157"/>
      <c r="O111" s="89"/>
      <c r="P111" s="54"/>
      <c r="Q111" s="130"/>
      <c r="R111" s="130"/>
      <c r="S111" s="130"/>
      <c r="T111" s="130"/>
      <c r="U111" s="130"/>
      <c r="V111" s="130"/>
      <c r="W111" s="130"/>
      <c r="X111" s="130"/>
      <c r="Y111" s="130"/>
      <c r="Z111" s="130"/>
    </row>
    <row r="112" spans="1:26" ht="15.75" customHeight="1">
      <c r="A112" s="130"/>
      <c r="B112" s="130"/>
      <c r="C112" s="130"/>
      <c r="D112" s="130"/>
      <c r="E112" s="130"/>
      <c r="F112" s="130"/>
      <c r="G112" s="130"/>
      <c r="H112" s="130"/>
      <c r="I112" s="130"/>
      <c r="J112" s="130"/>
      <c r="K112" s="130"/>
      <c r="L112" s="130"/>
      <c r="M112" s="130"/>
      <c r="N112" s="157"/>
      <c r="O112" s="89"/>
      <c r="P112" s="54"/>
      <c r="Q112" s="130"/>
      <c r="R112" s="130"/>
      <c r="S112" s="130"/>
      <c r="T112" s="130"/>
      <c r="U112" s="130"/>
      <c r="V112" s="130"/>
      <c r="W112" s="130"/>
      <c r="X112" s="130"/>
      <c r="Y112" s="130"/>
      <c r="Z112" s="130"/>
    </row>
    <row r="113" spans="1:26" ht="15.75" customHeight="1">
      <c r="A113" s="130"/>
      <c r="B113" s="130"/>
      <c r="C113" s="130"/>
      <c r="D113" s="130"/>
      <c r="E113" s="130"/>
      <c r="F113" s="130"/>
      <c r="G113" s="130"/>
      <c r="H113" s="130"/>
      <c r="I113" s="130"/>
      <c r="J113" s="130"/>
      <c r="K113" s="130"/>
      <c r="L113" s="130"/>
      <c r="M113" s="130"/>
      <c r="N113" s="157"/>
      <c r="O113" s="89"/>
      <c r="P113" s="54"/>
      <c r="Q113" s="130"/>
      <c r="R113" s="130"/>
      <c r="S113" s="130"/>
      <c r="T113" s="130"/>
      <c r="U113" s="130"/>
      <c r="V113" s="130"/>
      <c r="W113" s="130"/>
      <c r="X113" s="130"/>
      <c r="Y113" s="130"/>
      <c r="Z113" s="130"/>
    </row>
    <row r="114" spans="1:26" ht="15.75" customHeight="1">
      <c r="A114" s="130"/>
      <c r="B114" s="130"/>
      <c r="C114" s="130"/>
      <c r="D114" s="130"/>
      <c r="E114" s="130"/>
      <c r="F114" s="130"/>
      <c r="G114" s="130"/>
      <c r="H114" s="130"/>
      <c r="I114" s="130"/>
      <c r="J114" s="130"/>
      <c r="K114" s="130"/>
      <c r="L114" s="130"/>
      <c r="M114" s="130"/>
      <c r="N114" s="157"/>
      <c r="O114" s="89"/>
      <c r="P114" s="54"/>
      <c r="Q114" s="130"/>
      <c r="R114" s="130"/>
      <c r="S114" s="130"/>
      <c r="T114" s="130"/>
      <c r="U114" s="130"/>
      <c r="V114" s="130"/>
      <c r="W114" s="130"/>
      <c r="X114" s="130"/>
      <c r="Y114" s="130"/>
      <c r="Z114" s="130"/>
    </row>
    <row r="115" spans="1:26" ht="15.75" customHeight="1">
      <c r="A115" s="130"/>
      <c r="B115" s="130"/>
      <c r="C115" s="130"/>
      <c r="D115" s="130"/>
      <c r="E115" s="130"/>
      <c r="F115" s="130"/>
      <c r="G115" s="130"/>
      <c r="H115" s="130"/>
      <c r="I115" s="130"/>
      <c r="J115" s="130"/>
      <c r="K115" s="130"/>
      <c r="L115" s="130"/>
      <c r="M115" s="130"/>
      <c r="N115" s="157"/>
      <c r="O115" s="89"/>
      <c r="P115" s="54"/>
      <c r="Q115" s="130"/>
      <c r="R115" s="130"/>
      <c r="S115" s="130"/>
      <c r="T115" s="130"/>
      <c r="U115" s="130"/>
      <c r="V115" s="130"/>
      <c r="W115" s="130"/>
      <c r="X115" s="130"/>
      <c r="Y115" s="130"/>
      <c r="Z115" s="130"/>
    </row>
    <row r="116" spans="1:26" ht="15.75" customHeight="1">
      <c r="A116" s="130"/>
      <c r="B116" s="130"/>
      <c r="C116" s="130"/>
      <c r="D116" s="130"/>
      <c r="E116" s="130"/>
      <c r="F116" s="130"/>
      <c r="G116" s="130"/>
      <c r="H116" s="130"/>
      <c r="I116" s="130"/>
      <c r="J116" s="130"/>
      <c r="K116" s="130"/>
      <c r="L116" s="130"/>
      <c r="M116" s="130"/>
      <c r="N116" s="157"/>
      <c r="O116" s="89"/>
      <c r="P116" s="54"/>
      <c r="Q116" s="130"/>
      <c r="R116" s="130"/>
      <c r="S116" s="130"/>
      <c r="T116" s="130"/>
      <c r="U116" s="130"/>
      <c r="V116" s="130"/>
      <c r="W116" s="130"/>
      <c r="X116" s="130"/>
      <c r="Y116" s="130"/>
      <c r="Z116" s="130"/>
    </row>
    <row r="117" spans="1:26" ht="15.75" customHeight="1">
      <c r="A117" s="130"/>
      <c r="B117" s="130"/>
      <c r="C117" s="130"/>
      <c r="D117" s="130"/>
      <c r="E117" s="130"/>
      <c r="F117" s="130"/>
      <c r="G117" s="130"/>
      <c r="H117" s="130"/>
      <c r="I117" s="130"/>
      <c r="J117" s="130"/>
      <c r="K117" s="130"/>
      <c r="L117" s="130"/>
      <c r="M117" s="130"/>
      <c r="N117" s="157"/>
      <c r="O117" s="89"/>
      <c r="P117" s="54"/>
      <c r="Q117" s="130"/>
      <c r="R117" s="130"/>
      <c r="S117" s="130"/>
      <c r="T117" s="130"/>
      <c r="U117" s="130"/>
      <c r="V117" s="130"/>
      <c r="W117" s="130"/>
      <c r="X117" s="130"/>
      <c r="Y117" s="130"/>
      <c r="Z117" s="130"/>
    </row>
    <row r="118" spans="1:26" ht="15.75" customHeight="1">
      <c r="A118" s="130"/>
      <c r="B118" s="130"/>
      <c r="C118" s="130"/>
      <c r="D118" s="130"/>
      <c r="E118" s="130"/>
      <c r="F118" s="130"/>
      <c r="G118" s="130"/>
      <c r="H118" s="130"/>
      <c r="I118" s="130"/>
      <c r="J118" s="130"/>
      <c r="K118" s="130"/>
      <c r="L118" s="130"/>
      <c r="M118" s="130"/>
      <c r="N118" s="157"/>
      <c r="O118" s="89"/>
      <c r="P118" s="54"/>
      <c r="Q118" s="130"/>
      <c r="R118" s="130"/>
      <c r="S118" s="130"/>
      <c r="T118" s="130"/>
      <c r="U118" s="130"/>
      <c r="V118" s="130"/>
      <c r="W118" s="130"/>
      <c r="X118" s="130"/>
      <c r="Y118" s="130"/>
      <c r="Z118" s="130"/>
    </row>
    <row r="119" spans="1:26" ht="15.75" customHeight="1">
      <c r="A119" s="130"/>
      <c r="B119" s="130"/>
      <c r="C119" s="130"/>
      <c r="D119" s="130"/>
      <c r="E119" s="130"/>
      <c r="F119" s="130"/>
      <c r="G119" s="130"/>
      <c r="H119" s="130"/>
      <c r="I119" s="130"/>
      <c r="J119" s="130"/>
      <c r="K119" s="130"/>
      <c r="L119" s="130"/>
      <c r="M119" s="130"/>
      <c r="N119" s="157"/>
      <c r="O119" s="89"/>
      <c r="P119" s="54"/>
      <c r="Q119" s="130"/>
      <c r="R119" s="130"/>
      <c r="S119" s="130"/>
      <c r="T119" s="130"/>
      <c r="U119" s="130"/>
      <c r="V119" s="130"/>
      <c r="W119" s="130"/>
      <c r="X119" s="130"/>
      <c r="Y119" s="130"/>
      <c r="Z119" s="130"/>
    </row>
    <row r="120" spans="1:26" ht="15.75" customHeight="1">
      <c r="A120" s="130"/>
      <c r="B120" s="130"/>
      <c r="C120" s="130"/>
      <c r="D120" s="130"/>
      <c r="E120" s="130"/>
      <c r="F120" s="130"/>
      <c r="G120" s="130"/>
      <c r="H120" s="130"/>
      <c r="I120" s="130"/>
      <c r="J120" s="130"/>
      <c r="K120" s="130"/>
      <c r="L120" s="130"/>
      <c r="M120" s="130"/>
      <c r="N120" s="157"/>
      <c r="O120" s="89"/>
      <c r="P120" s="54"/>
      <c r="Q120" s="130"/>
      <c r="R120" s="130"/>
      <c r="S120" s="130"/>
      <c r="T120" s="130"/>
      <c r="U120" s="130"/>
      <c r="V120" s="130"/>
      <c r="W120" s="130"/>
      <c r="X120" s="130"/>
      <c r="Y120" s="130"/>
      <c r="Z120" s="130"/>
    </row>
    <row r="121" spans="1:26" ht="15.75" customHeight="1">
      <c r="A121" s="130"/>
      <c r="B121" s="130"/>
      <c r="C121" s="130"/>
      <c r="D121" s="130"/>
      <c r="E121" s="130"/>
      <c r="F121" s="130"/>
      <c r="G121" s="130"/>
      <c r="H121" s="130"/>
      <c r="I121" s="130"/>
      <c r="J121" s="130"/>
      <c r="K121" s="130"/>
      <c r="L121" s="130"/>
      <c r="M121" s="130"/>
      <c r="N121" s="157"/>
      <c r="O121" s="89"/>
      <c r="P121" s="54"/>
      <c r="Q121" s="130"/>
      <c r="R121" s="130"/>
      <c r="S121" s="130"/>
      <c r="T121" s="130"/>
      <c r="U121" s="130"/>
      <c r="V121" s="130"/>
      <c r="W121" s="130"/>
      <c r="X121" s="130"/>
      <c r="Y121" s="130"/>
      <c r="Z121" s="130"/>
    </row>
    <row r="122" spans="1:26" ht="15.75" customHeight="1">
      <c r="A122" s="130"/>
      <c r="B122" s="130"/>
      <c r="C122" s="130"/>
      <c r="D122" s="130"/>
      <c r="E122" s="130"/>
      <c r="F122" s="130"/>
      <c r="G122" s="130"/>
      <c r="H122" s="130"/>
      <c r="I122" s="130"/>
      <c r="J122" s="130"/>
      <c r="K122" s="130"/>
      <c r="L122" s="130"/>
      <c r="M122" s="130"/>
      <c r="N122" s="157"/>
      <c r="O122" s="89"/>
      <c r="P122" s="54"/>
      <c r="Q122" s="130"/>
      <c r="R122" s="130"/>
      <c r="S122" s="130"/>
      <c r="T122" s="130"/>
      <c r="U122" s="130"/>
      <c r="V122" s="130"/>
      <c r="W122" s="130"/>
      <c r="X122" s="130"/>
      <c r="Y122" s="130"/>
      <c r="Z122" s="130"/>
    </row>
    <row r="123" spans="1:26" ht="15.75" customHeight="1">
      <c r="A123" s="130"/>
      <c r="B123" s="130"/>
      <c r="C123" s="130"/>
      <c r="D123" s="130"/>
      <c r="E123" s="130"/>
      <c r="F123" s="130"/>
      <c r="G123" s="130"/>
      <c r="H123" s="130"/>
      <c r="I123" s="130"/>
      <c r="J123" s="130"/>
      <c r="K123" s="130"/>
      <c r="L123" s="130"/>
      <c r="M123" s="130"/>
      <c r="N123" s="157"/>
      <c r="O123" s="89"/>
      <c r="P123" s="54"/>
      <c r="Q123" s="130"/>
      <c r="R123" s="130"/>
      <c r="S123" s="130"/>
      <c r="T123" s="130"/>
      <c r="U123" s="130"/>
      <c r="V123" s="130"/>
      <c r="W123" s="130"/>
      <c r="X123" s="130"/>
      <c r="Y123" s="130"/>
      <c r="Z123" s="130"/>
    </row>
    <row r="124" spans="1:26" ht="15.75" customHeight="1">
      <c r="A124" s="130"/>
      <c r="B124" s="130"/>
      <c r="C124" s="130"/>
      <c r="D124" s="130"/>
      <c r="E124" s="130"/>
      <c r="F124" s="130"/>
      <c r="G124" s="130"/>
      <c r="H124" s="130"/>
      <c r="I124" s="130"/>
      <c r="J124" s="130"/>
      <c r="K124" s="130"/>
      <c r="L124" s="130"/>
      <c r="M124" s="130"/>
      <c r="N124" s="157"/>
      <c r="O124" s="89"/>
      <c r="P124" s="54"/>
      <c r="Q124" s="130"/>
      <c r="R124" s="130"/>
      <c r="S124" s="130"/>
      <c r="T124" s="130"/>
      <c r="U124" s="130"/>
      <c r="V124" s="130"/>
      <c r="W124" s="130"/>
      <c r="X124" s="130"/>
      <c r="Y124" s="130"/>
      <c r="Z124" s="130"/>
    </row>
    <row r="125" spans="1:26" ht="15.75" customHeight="1">
      <c r="A125" s="130"/>
      <c r="B125" s="130"/>
      <c r="C125" s="130"/>
      <c r="D125" s="130"/>
      <c r="E125" s="130"/>
      <c r="F125" s="130"/>
      <c r="G125" s="130"/>
      <c r="H125" s="130"/>
      <c r="I125" s="130"/>
      <c r="J125" s="130"/>
      <c r="K125" s="130"/>
      <c r="L125" s="130"/>
      <c r="M125" s="130"/>
      <c r="N125" s="157"/>
      <c r="O125" s="89"/>
      <c r="P125" s="54"/>
      <c r="Q125" s="130"/>
      <c r="R125" s="130"/>
      <c r="S125" s="130"/>
      <c r="T125" s="130"/>
      <c r="U125" s="130"/>
      <c r="V125" s="130"/>
      <c r="W125" s="130"/>
      <c r="X125" s="130"/>
      <c r="Y125" s="130"/>
      <c r="Z125" s="130"/>
    </row>
    <row r="126" spans="1:26" ht="15.75" customHeight="1">
      <c r="A126" s="130"/>
      <c r="B126" s="130"/>
      <c r="C126" s="130"/>
      <c r="D126" s="130"/>
      <c r="E126" s="130"/>
      <c r="F126" s="130"/>
      <c r="G126" s="130"/>
      <c r="H126" s="130"/>
      <c r="I126" s="130"/>
      <c r="J126" s="130"/>
      <c r="K126" s="130"/>
      <c r="L126" s="130"/>
      <c r="M126" s="130"/>
      <c r="N126" s="157"/>
      <c r="O126" s="89"/>
      <c r="P126" s="54"/>
      <c r="Q126" s="130"/>
      <c r="R126" s="130"/>
      <c r="S126" s="130"/>
      <c r="T126" s="130"/>
      <c r="U126" s="130"/>
      <c r="V126" s="130"/>
      <c r="W126" s="130"/>
      <c r="X126" s="130"/>
      <c r="Y126" s="130"/>
      <c r="Z126" s="130"/>
    </row>
    <row r="127" spans="1:26" ht="15.75" customHeight="1">
      <c r="A127" s="130"/>
      <c r="B127" s="130"/>
      <c r="C127" s="130"/>
      <c r="D127" s="130"/>
      <c r="E127" s="130"/>
      <c r="F127" s="130"/>
      <c r="G127" s="130"/>
      <c r="H127" s="130"/>
      <c r="I127" s="130"/>
      <c r="J127" s="130"/>
      <c r="K127" s="130"/>
      <c r="L127" s="130"/>
      <c r="M127" s="130"/>
      <c r="N127" s="157"/>
      <c r="O127" s="89"/>
      <c r="P127" s="54"/>
      <c r="Q127" s="130"/>
      <c r="R127" s="130"/>
      <c r="S127" s="130"/>
      <c r="T127" s="130"/>
      <c r="U127" s="130"/>
      <c r="V127" s="130"/>
      <c r="W127" s="130"/>
      <c r="X127" s="130"/>
      <c r="Y127" s="130"/>
      <c r="Z127" s="130"/>
    </row>
    <row r="128" spans="1:26" ht="15.75" customHeight="1">
      <c r="A128" s="130"/>
      <c r="B128" s="130"/>
      <c r="C128" s="130"/>
      <c r="D128" s="130"/>
      <c r="E128" s="130"/>
      <c r="F128" s="130"/>
      <c r="G128" s="130"/>
      <c r="H128" s="130"/>
      <c r="I128" s="130"/>
      <c r="J128" s="130"/>
      <c r="K128" s="130"/>
      <c r="L128" s="130"/>
      <c r="M128" s="130"/>
      <c r="N128" s="157"/>
      <c r="O128" s="89"/>
      <c r="P128" s="54"/>
      <c r="Q128" s="130"/>
      <c r="R128" s="130"/>
      <c r="S128" s="130"/>
      <c r="T128" s="130"/>
      <c r="U128" s="130"/>
      <c r="V128" s="130"/>
      <c r="W128" s="130"/>
      <c r="X128" s="130"/>
      <c r="Y128" s="130"/>
      <c r="Z128" s="130"/>
    </row>
    <row r="129" spans="1:26" ht="15.75" customHeight="1">
      <c r="A129" s="130"/>
      <c r="B129" s="130"/>
      <c r="C129" s="130"/>
      <c r="D129" s="130"/>
      <c r="E129" s="130"/>
      <c r="F129" s="130"/>
      <c r="G129" s="130"/>
      <c r="H129" s="130"/>
      <c r="I129" s="130"/>
      <c r="J129" s="130"/>
      <c r="K129" s="130"/>
      <c r="L129" s="130"/>
      <c r="M129" s="130"/>
      <c r="N129" s="157"/>
      <c r="O129" s="89"/>
      <c r="P129" s="54"/>
      <c r="Q129" s="130"/>
      <c r="R129" s="130"/>
      <c r="S129" s="130"/>
      <c r="T129" s="130"/>
      <c r="U129" s="130"/>
      <c r="V129" s="130"/>
      <c r="W129" s="130"/>
      <c r="X129" s="130"/>
      <c r="Y129" s="130"/>
      <c r="Z129" s="130"/>
    </row>
    <row r="130" spans="1:26" ht="15.75" customHeight="1">
      <c r="A130" s="130"/>
      <c r="B130" s="130"/>
      <c r="C130" s="130"/>
      <c r="D130" s="130"/>
      <c r="E130" s="130"/>
      <c r="F130" s="130"/>
      <c r="G130" s="130"/>
      <c r="H130" s="130"/>
      <c r="I130" s="130"/>
      <c r="J130" s="130"/>
      <c r="K130" s="130"/>
      <c r="L130" s="130"/>
      <c r="M130" s="130"/>
      <c r="N130" s="157"/>
      <c r="O130" s="89"/>
      <c r="P130" s="54"/>
      <c r="Q130" s="130"/>
      <c r="R130" s="130"/>
      <c r="S130" s="130"/>
      <c r="T130" s="130"/>
      <c r="U130" s="130"/>
      <c r="V130" s="130"/>
      <c r="W130" s="130"/>
      <c r="X130" s="130"/>
      <c r="Y130" s="130"/>
      <c r="Z130" s="130"/>
    </row>
    <row r="131" spans="1:26" ht="15.75" customHeight="1">
      <c r="A131" s="130"/>
      <c r="B131" s="130"/>
      <c r="C131" s="130"/>
      <c r="D131" s="130"/>
      <c r="E131" s="130"/>
      <c r="F131" s="130"/>
      <c r="G131" s="130"/>
      <c r="H131" s="130"/>
      <c r="I131" s="130"/>
      <c r="J131" s="130"/>
      <c r="K131" s="130"/>
      <c r="L131" s="130"/>
      <c r="M131" s="130"/>
      <c r="N131" s="157"/>
      <c r="O131" s="89"/>
      <c r="P131" s="54"/>
      <c r="Q131" s="130"/>
      <c r="R131" s="130"/>
      <c r="S131" s="130"/>
      <c r="T131" s="130"/>
      <c r="U131" s="130"/>
      <c r="V131" s="130"/>
      <c r="W131" s="130"/>
      <c r="X131" s="130"/>
      <c r="Y131" s="130"/>
      <c r="Z131" s="130"/>
    </row>
    <row r="132" spans="1:26" ht="15.75" customHeight="1">
      <c r="A132" s="130"/>
      <c r="B132" s="130"/>
      <c r="C132" s="130"/>
      <c r="D132" s="130"/>
      <c r="E132" s="130"/>
      <c r="F132" s="130"/>
      <c r="G132" s="130"/>
      <c r="H132" s="130"/>
      <c r="I132" s="130"/>
      <c r="J132" s="130"/>
      <c r="K132" s="130"/>
      <c r="L132" s="130"/>
      <c r="M132" s="130"/>
      <c r="N132" s="157"/>
      <c r="O132" s="89"/>
      <c r="P132" s="54"/>
      <c r="Q132" s="130"/>
      <c r="R132" s="130"/>
      <c r="S132" s="130"/>
      <c r="T132" s="130"/>
      <c r="U132" s="130"/>
      <c r="V132" s="130"/>
      <c r="W132" s="130"/>
      <c r="X132" s="130"/>
      <c r="Y132" s="130"/>
      <c r="Z132" s="130"/>
    </row>
    <row r="133" spans="1:26" ht="15.75" customHeight="1">
      <c r="A133" s="130"/>
      <c r="B133" s="130"/>
      <c r="C133" s="130"/>
      <c r="D133" s="130"/>
      <c r="E133" s="130"/>
      <c r="F133" s="130"/>
      <c r="G133" s="130"/>
      <c r="H133" s="130"/>
      <c r="I133" s="130"/>
      <c r="J133" s="130"/>
      <c r="K133" s="130"/>
      <c r="L133" s="130"/>
      <c r="M133" s="130"/>
      <c r="N133" s="157"/>
      <c r="O133" s="89"/>
      <c r="P133" s="54"/>
      <c r="Q133" s="130"/>
      <c r="R133" s="130"/>
      <c r="S133" s="130"/>
      <c r="T133" s="130"/>
      <c r="U133" s="130"/>
      <c r="V133" s="130"/>
      <c r="W133" s="130"/>
      <c r="X133" s="130"/>
      <c r="Y133" s="130"/>
      <c r="Z133" s="130"/>
    </row>
    <row r="134" spans="1:26" ht="15.75" customHeight="1">
      <c r="A134" s="130"/>
      <c r="B134" s="130"/>
      <c r="C134" s="130"/>
      <c r="D134" s="130"/>
      <c r="E134" s="130"/>
      <c r="F134" s="130"/>
      <c r="G134" s="130"/>
      <c r="H134" s="130"/>
      <c r="I134" s="130"/>
      <c r="J134" s="130"/>
      <c r="K134" s="130"/>
      <c r="L134" s="130"/>
      <c r="M134" s="130"/>
      <c r="N134" s="157"/>
      <c r="O134" s="89"/>
      <c r="P134" s="54"/>
      <c r="Q134" s="130"/>
      <c r="R134" s="130"/>
      <c r="S134" s="130"/>
      <c r="T134" s="130"/>
      <c r="U134" s="130"/>
      <c r="V134" s="130"/>
      <c r="W134" s="130"/>
      <c r="X134" s="130"/>
      <c r="Y134" s="130"/>
      <c r="Z134" s="130"/>
    </row>
    <row r="135" spans="1:26" ht="15.75" customHeight="1">
      <c r="A135" s="130"/>
      <c r="B135" s="130"/>
      <c r="C135" s="130"/>
      <c r="D135" s="130"/>
      <c r="E135" s="130"/>
      <c r="F135" s="130"/>
      <c r="G135" s="130"/>
      <c r="H135" s="130"/>
      <c r="I135" s="130"/>
      <c r="J135" s="130"/>
      <c r="K135" s="130"/>
      <c r="L135" s="130"/>
      <c r="M135" s="130"/>
      <c r="N135" s="157"/>
      <c r="O135" s="89"/>
      <c r="P135" s="54"/>
      <c r="Q135" s="130"/>
      <c r="R135" s="130"/>
      <c r="S135" s="130"/>
      <c r="T135" s="130"/>
      <c r="U135" s="130"/>
      <c r="V135" s="130"/>
      <c r="W135" s="130"/>
      <c r="X135" s="130"/>
      <c r="Y135" s="130"/>
      <c r="Z135" s="130"/>
    </row>
    <row r="136" spans="1:26" ht="15.75" customHeight="1">
      <c r="A136" s="130"/>
      <c r="B136" s="130"/>
      <c r="C136" s="130"/>
      <c r="D136" s="130"/>
      <c r="E136" s="130"/>
      <c r="F136" s="130"/>
      <c r="G136" s="130"/>
      <c r="H136" s="130"/>
      <c r="I136" s="130"/>
      <c r="J136" s="130"/>
      <c r="K136" s="130"/>
      <c r="L136" s="130"/>
      <c r="M136" s="130"/>
      <c r="N136" s="157"/>
      <c r="O136" s="89"/>
      <c r="P136" s="54"/>
      <c r="Q136" s="130"/>
      <c r="R136" s="130"/>
      <c r="S136" s="130"/>
      <c r="T136" s="130"/>
      <c r="U136" s="130"/>
      <c r="V136" s="130"/>
      <c r="W136" s="130"/>
      <c r="X136" s="130"/>
      <c r="Y136" s="130"/>
      <c r="Z136" s="130"/>
    </row>
    <row r="137" spans="1:26" ht="15.75" customHeight="1">
      <c r="A137" s="130"/>
      <c r="B137" s="130"/>
      <c r="C137" s="130"/>
      <c r="D137" s="130"/>
      <c r="E137" s="130"/>
      <c r="F137" s="130"/>
      <c r="G137" s="130"/>
      <c r="H137" s="130"/>
      <c r="I137" s="130"/>
      <c r="J137" s="130"/>
      <c r="K137" s="130"/>
      <c r="L137" s="130"/>
      <c r="M137" s="130"/>
      <c r="N137" s="157"/>
      <c r="O137" s="89"/>
      <c r="P137" s="54"/>
      <c r="Q137" s="130"/>
      <c r="R137" s="130"/>
      <c r="S137" s="130"/>
      <c r="T137" s="130"/>
      <c r="U137" s="130"/>
      <c r="V137" s="130"/>
      <c r="W137" s="130"/>
      <c r="X137" s="130"/>
      <c r="Y137" s="130"/>
      <c r="Z137" s="130"/>
    </row>
    <row r="138" spans="1:26" ht="15.75" customHeight="1">
      <c r="A138" s="130"/>
      <c r="B138" s="130"/>
      <c r="C138" s="130"/>
      <c r="D138" s="130"/>
      <c r="E138" s="130"/>
      <c r="F138" s="130"/>
      <c r="G138" s="130"/>
      <c r="H138" s="130"/>
      <c r="I138" s="130"/>
      <c r="J138" s="130"/>
      <c r="K138" s="130"/>
      <c r="L138" s="130"/>
      <c r="M138" s="130"/>
      <c r="N138" s="157"/>
      <c r="O138" s="89"/>
      <c r="P138" s="54"/>
      <c r="Q138" s="130"/>
      <c r="R138" s="130"/>
      <c r="S138" s="130"/>
      <c r="T138" s="130"/>
      <c r="U138" s="130"/>
      <c r="V138" s="130"/>
      <c r="W138" s="130"/>
      <c r="X138" s="130"/>
      <c r="Y138" s="130"/>
      <c r="Z138" s="130"/>
    </row>
    <row r="139" spans="1:26" ht="15.75" customHeight="1">
      <c r="A139" s="130"/>
      <c r="B139" s="130"/>
      <c r="C139" s="130"/>
      <c r="D139" s="130"/>
      <c r="E139" s="130"/>
      <c r="F139" s="130"/>
      <c r="G139" s="130"/>
      <c r="H139" s="130"/>
      <c r="I139" s="130"/>
      <c r="J139" s="130"/>
      <c r="K139" s="130"/>
      <c r="L139" s="130"/>
      <c r="M139" s="130"/>
      <c r="N139" s="157"/>
      <c r="O139" s="89"/>
      <c r="P139" s="54"/>
      <c r="Q139" s="130"/>
      <c r="R139" s="130"/>
      <c r="S139" s="130"/>
      <c r="T139" s="130"/>
      <c r="U139" s="130"/>
      <c r="V139" s="130"/>
      <c r="W139" s="130"/>
      <c r="X139" s="130"/>
      <c r="Y139" s="130"/>
      <c r="Z139" s="130"/>
    </row>
    <row r="140" spans="1:26" ht="15.75" customHeight="1">
      <c r="A140" s="130"/>
      <c r="B140" s="130"/>
      <c r="C140" s="130"/>
      <c r="D140" s="130"/>
      <c r="E140" s="130"/>
      <c r="F140" s="130"/>
      <c r="G140" s="130"/>
      <c r="H140" s="130"/>
      <c r="I140" s="130"/>
      <c r="J140" s="130"/>
      <c r="K140" s="130"/>
      <c r="L140" s="130"/>
      <c r="M140" s="130"/>
      <c r="N140" s="157"/>
      <c r="O140" s="89"/>
      <c r="P140" s="54"/>
      <c r="Q140" s="130"/>
      <c r="R140" s="130"/>
      <c r="S140" s="130"/>
      <c r="T140" s="130"/>
      <c r="U140" s="130"/>
      <c r="V140" s="130"/>
      <c r="W140" s="130"/>
      <c r="X140" s="130"/>
      <c r="Y140" s="130"/>
      <c r="Z140" s="130"/>
    </row>
    <row r="141" spans="1:26" ht="15.75" customHeight="1">
      <c r="A141" s="130"/>
      <c r="B141" s="130"/>
      <c r="C141" s="130"/>
      <c r="D141" s="130"/>
      <c r="E141" s="130"/>
      <c r="F141" s="130"/>
      <c r="G141" s="130"/>
      <c r="H141" s="130"/>
      <c r="I141" s="130"/>
      <c r="J141" s="130"/>
      <c r="K141" s="130"/>
      <c r="L141" s="130"/>
      <c r="M141" s="130"/>
      <c r="N141" s="157"/>
      <c r="O141" s="89"/>
      <c r="P141" s="54"/>
      <c r="Q141" s="130"/>
      <c r="R141" s="130"/>
      <c r="S141" s="130"/>
      <c r="T141" s="130"/>
      <c r="U141" s="130"/>
      <c r="V141" s="130"/>
      <c r="W141" s="130"/>
      <c r="X141" s="130"/>
      <c r="Y141" s="130"/>
      <c r="Z141" s="130"/>
    </row>
    <row r="142" spans="1:26" ht="15.75" customHeight="1">
      <c r="A142" s="130"/>
      <c r="B142" s="130"/>
      <c r="C142" s="130"/>
      <c r="D142" s="130"/>
      <c r="E142" s="130"/>
      <c r="F142" s="130"/>
      <c r="G142" s="130"/>
      <c r="H142" s="130"/>
      <c r="I142" s="130"/>
      <c r="J142" s="130"/>
      <c r="K142" s="130"/>
      <c r="L142" s="130"/>
      <c r="M142" s="130"/>
      <c r="N142" s="157"/>
      <c r="O142" s="89"/>
      <c r="P142" s="54"/>
      <c r="Q142" s="130"/>
      <c r="R142" s="130"/>
      <c r="S142" s="130"/>
      <c r="T142" s="130"/>
      <c r="U142" s="130"/>
      <c r="V142" s="130"/>
      <c r="W142" s="130"/>
      <c r="X142" s="130"/>
      <c r="Y142" s="130"/>
      <c r="Z142" s="130"/>
    </row>
    <row r="143" spans="1:26" ht="15.75" customHeight="1">
      <c r="A143" s="130"/>
      <c r="B143" s="130"/>
      <c r="C143" s="130"/>
      <c r="D143" s="130"/>
      <c r="E143" s="130"/>
      <c r="F143" s="130"/>
      <c r="G143" s="130"/>
      <c r="H143" s="130"/>
      <c r="I143" s="130"/>
      <c r="J143" s="130"/>
      <c r="K143" s="130"/>
      <c r="L143" s="130"/>
      <c r="M143" s="130"/>
      <c r="N143" s="157"/>
      <c r="O143" s="89"/>
      <c r="P143" s="54"/>
      <c r="Q143" s="130"/>
      <c r="R143" s="130"/>
      <c r="S143" s="130"/>
      <c r="T143" s="130"/>
      <c r="U143" s="130"/>
      <c r="V143" s="130"/>
      <c r="W143" s="130"/>
      <c r="X143" s="130"/>
      <c r="Y143" s="130"/>
      <c r="Z143" s="130"/>
    </row>
    <row r="144" spans="1:26" ht="15.75" customHeight="1">
      <c r="A144" s="130"/>
      <c r="B144" s="130"/>
      <c r="C144" s="130"/>
      <c r="D144" s="130"/>
      <c r="E144" s="130"/>
      <c r="F144" s="130"/>
      <c r="G144" s="130"/>
      <c r="H144" s="130"/>
      <c r="I144" s="130"/>
      <c r="J144" s="130"/>
      <c r="K144" s="130"/>
      <c r="L144" s="130"/>
      <c r="M144" s="130"/>
      <c r="N144" s="157"/>
      <c r="O144" s="89"/>
      <c r="P144" s="54"/>
      <c r="Q144" s="130"/>
      <c r="R144" s="130"/>
      <c r="S144" s="130"/>
      <c r="T144" s="130"/>
      <c r="U144" s="130"/>
      <c r="V144" s="130"/>
      <c r="W144" s="130"/>
      <c r="X144" s="130"/>
      <c r="Y144" s="130"/>
      <c r="Z144" s="130"/>
    </row>
    <row r="145" spans="1:26" ht="15.75" customHeight="1">
      <c r="A145" s="130"/>
      <c r="B145" s="130"/>
      <c r="C145" s="130"/>
      <c r="D145" s="130"/>
      <c r="E145" s="130"/>
      <c r="F145" s="130"/>
      <c r="G145" s="130"/>
      <c r="H145" s="130"/>
      <c r="I145" s="130"/>
      <c r="J145" s="130"/>
      <c r="K145" s="130"/>
      <c r="L145" s="130"/>
      <c r="M145" s="130"/>
      <c r="N145" s="157"/>
      <c r="O145" s="89"/>
      <c r="P145" s="54"/>
      <c r="Q145" s="130"/>
      <c r="R145" s="130"/>
      <c r="S145" s="130"/>
      <c r="T145" s="130"/>
      <c r="U145" s="130"/>
      <c r="V145" s="130"/>
      <c r="W145" s="130"/>
      <c r="X145" s="130"/>
      <c r="Y145" s="130"/>
      <c r="Z145" s="130"/>
    </row>
    <row r="146" spans="1:26" ht="15.75" customHeight="1">
      <c r="A146" s="130"/>
      <c r="B146" s="130"/>
      <c r="C146" s="130"/>
      <c r="D146" s="130"/>
      <c r="E146" s="130"/>
      <c r="F146" s="130"/>
      <c r="G146" s="130"/>
      <c r="H146" s="130"/>
      <c r="I146" s="130"/>
      <c r="J146" s="130"/>
      <c r="K146" s="130"/>
      <c r="L146" s="130"/>
      <c r="M146" s="130"/>
      <c r="N146" s="157"/>
      <c r="O146" s="89"/>
      <c r="P146" s="54"/>
      <c r="Q146" s="130"/>
      <c r="R146" s="130"/>
      <c r="S146" s="130"/>
      <c r="T146" s="130"/>
      <c r="U146" s="130"/>
      <c r="V146" s="130"/>
      <c r="W146" s="130"/>
      <c r="X146" s="130"/>
      <c r="Y146" s="130"/>
      <c r="Z146" s="130"/>
    </row>
    <row r="147" spans="1:26" ht="15.75" customHeight="1">
      <c r="A147" s="130"/>
      <c r="B147" s="130"/>
      <c r="C147" s="130"/>
      <c r="D147" s="130"/>
      <c r="E147" s="130"/>
      <c r="F147" s="130"/>
      <c r="G147" s="130"/>
      <c r="H147" s="130"/>
      <c r="I147" s="130"/>
      <c r="J147" s="130"/>
      <c r="K147" s="130"/>
      <c r="L147" s="130"/>
      <c r="M147" s="130"/>
      <c r="N147" s="157"/>
      <c r="O147" s="89"/>
      <c r="P147" s="54"/>
      <c r="Q147" s="130"/>
      <c r="R147" s="130"/>
      <c r="S147" s="130"/>
      <c r="T147" s="130"/>
      <c r="U147" s="130"/>
      <c r="V147" s="130"/>
      <c r="W147" s="130"/>
      <c r="X147" s="130"/>
      <c r="Y147" s="130"/>
      <c r="Z147" s="130"/>
    </row>
    <row r="148" spans="1:26" ht="15.75" customHeight="1">
      <c r="A148" s="130"/>
      <c r="B148" s="130"/>
      <c r="C148" s="130"/>
      <c r="D148" s="130"/>
      <c r="E148" s="130"/>
      <c r="F148" s="130"/>
      <c r="G148" s="130"/>
      <c r="H148" s="130"/>
      <c r="I148" s="130"/>
      <c r="J148" s="130"/>
      <c r="K148" s="130"/>
      <c r="L148" s="130"/>
      <c r="M148" s="130"/>
      <c r="N148" s="157"/>
      <c r="O148" s="89"/>
      <c r="P148" s="54"/>
      <c r="Q148" s="130"/>
      <c r="R148" s="130"/>
      <c r="S148" s="130"/>
      <c r="T148" s="130"/>
      <c r="U148" s="130"/>
      <c r="V148" s="130"/>
      <c r="W148" s="130"/>
      <c r="X148" s="130"/>
      <c r="Y148" s="130"/>
      <c r="Z148" s="130"/>
    </row>
    <row r="149" spans="1:26" ht="15.75" customHeight="1">
      <c r="A149" s="130"/>
      <c r="B149" s="130"/>
      <c r="C149" s="130"/>
      <c r="D149" s="130"/>
      <c r="E149" s="130"/>
      <c r="F149" s="130"/>
      <c r="G149" s="130"/>
      <c r="H149" s="130"/>
      <c r="I149" s="130"/>
      <c r="J149" s="130"/>
      <c r="K149" s="130"/>
      <c r="L149" s="130"/>
      <c r="M149" s="130"/>
      <c r="N149" s="157"/>
      <c r="O149" s="89"/>
      <c r="P149" s="54"/>
      <c r="Q149" s="130"/>
      <c r="R149" s="130"/>
      <c r="S149" s="130"/>
      <c r="T149" s="130"/>
      <c r="U149" s="130"/>
      <c r="V149" s="130"/>
      <c r="W149" s="130"/>
      <c r="X149" s="130"/>
      <c r="Y149" s="130"/>
      <c r="Z149" s="130"/>
    </row>
    <row r="150" spans="1:26" ht="15.75" customHeight="1">
      <c r="A150" s="130"/>
      <c r="B150" s="130"/>
      <c r="C150" s="130"/>
      <c r="D150" s="130"/>
      <c r="E150" s="130"/>
      <c r="F150" s="130"/>
      <c r="G150" s="130"/>
      <c r="H150" s="130"/>
      <c r="I150" s="130"/>
      <c r="J150" s="130"/>
      <c r="K150" s="130"/>
      <c r="L150" s="130"/>
      <c r="M150" s="130"/>
      <c r="N150" s="157"/>
      <c r="O150" s="89"/>
      <c r="P150" s="54"/>
      <c r="Q150" s="130"/>
      <c r="R150" s="130"/>
      <c r="S150" s="130"/>
      <c r="T150" s="130"/>
      <c r="U150" s="130"/>
      <c r="V150" s="130"/>
      <c r="W150" s="130"/>
      <c r="X150" s="130"/>
      <c r="Y150" s="130"/>
      <c r="Z150" s="130"/>
    </row>
    <row r="151" spans="1:26" ht="15.75" customHeight="1">
      <c r="A151" s="130"/>
      <c r="B151" s="130"/>
      <c r="C151" s="130"/>
      <c r="D151" s="130"/>
      <c r="E151" s="130"/>
      <c r="F151" s="130"/>
      <c r="G151" s="130"/>
      <c r="H151" s="130"/>
      <c r="I151" s="130"/>
      <c r="J151" s="130"/>
      <c r="K151" s="130"/>
      <c r="L151" s="130"/>
      <c r="M151" s="130"/>
      <c r="N151" s="157"/>
      <c r="O151" s="89"/>
      <c r="P151" s="54"/>
      <c r="Q151" s="130"/>
      <c r="R151" s="130"/>
      <c r="S151" s="130"/>
      <c r="T151" s="130"/>
      <c r="U151" s="130"/>
      <c r="V151" s="130"/>
      <c r="W151" s="130"/>
      <c r="X151" s="130"/>
      <c r="Y151" s="130"/>
      <c r="Z151" s="130"/>
    </row>
    <row r="152" spans="1:26" ht="15.75" customHeight="1">
      <c r="A152" s="130"/>
      <c r="B152" s="130"/>
      <c r="C152" s="130"/>
      <c r="D152" s="130"/>
      <c r="E152" s="130"/>
      <c r="F152" s="130"/>
      <c r="G152" s="130"/>
      <c r="H152" s="130"/>
      <c r="I152" s="130"/>
      <c r="J152" s="130"/>
      <c r="K152" s="130"/>
      <c r="L152" s="130"/>
      <c r="M152" s="130"/>
      <c r="N152" s="157"/>
      <c r="O152" s="89"/>
      <c r="P152" s="54"/>
      <c r="Q152" s="130"/>
      <c r="R152" s="130"/>
      <c r="S152" s="130"/>
      <c r="T152" s="130"/>
      <c r="U152" s="130"/>
      <c r="V152" s="130"/>
      <c r="W152" s="130"/>
      <c r="X152" s="130"/>
      <c r="Y152" s="130"/>
      <c r="Z152" s="130"/>
    </row>
    <row r="153" spans="1:26" ht="15.75" customHeight="1">
      <c r="A153" s="130"/>
      <c r="B153" s="130"/>
      <c r="C153" s="130"/>
      <c r="D153" s="130"/>
      <c r="E153" s="130"/>
      <c r="F153" s="130"/>
      <c r="G153" s="130"/>
      <c r="H153" s="130"/>
      <c r="I153" s="130"/>
      <c r="J153" s="130"/>
      <c r="K153" s="130"/>
      <c r="L153" s="130"/>
      <c r="M153" s="130"/>
      <c r="N153" s="157"/>
      <c r="O153" s="89"/>
      <c r="P153" s="54"/>
      <c r="Q153" s="130"/>
      <c r="R153" s="130"/>
      <c r="S153" s="130"/>
      <c r="T153" s="130"/>
      <c r="U153" s="130"/>
      <c r="V153" s="130"/>
      <c r="W153" s="130"/>
      <c r="X153" s="130"/>
      <c r="Y153" s="130"/>
      <c r="Z153" s="130"/>
    </row>
    <row r="154" spans="1:26" ht="15.75" customHeight="1">
      <c r="A154" s="130"/>
      <c r="B154" s="130"/>
      <c r="C154" s="130"/>
      <c r="D154" s="130"/>
      <c r="E154" s="130"/>
      <c r="F154" s="130"/>
      <c r="G154" s="130"/>
      <c r="H154" s="130"/>
      <c r="I154" s="130"/>
      <c r="J154" s="130"/>
      <c r="K154" s="130"/>
      <c r="L154" s="130"/>
      <c r="M154" s="130"/>
      <c r="N154" s="157"/>
      <c r="O154" s="89"/>
      <c r="P154" s="54"/>
      <c r="Q154" s="130"/>
      <c r="R154" s="130"/>
      <c r="S154" s="130"/>
      <c r="T154" s="130"/>
      <c r="U154" s="130"/>
      <c r="V154" s="130"/>
      <c r="W154" s="130"/>
      <c r="X154" s="130"/>
      <c r="Y154" s="130"/>
      <c r="Z154" s="130"/>
    </row>
    <row r="155" spans="1:26" ht="15.75" customHeight="1">
      <c r="A155" s="130"/>
      <c r="B155" s="130"/>
      <c r="C155" s="130"/>
      <c r="D155" s="130"/>
      <c r="E155" s="130"/>
      <c r="F155" s="130"/>
      <c r="G155" s="130"/>
      <c r="H155" s="130"/>
      <c r="I155" s="130"/>
      <c r="J155" s="130"/>
      <c r="K155" s="130"/>
      <c r="L155" s="130"/>
      <c r="M155" s="130"/>
      <c r="N155" s="157"/>
      <c r="O155" s="89"/>
      <c r="P155" s="54"/>
      <c r="Q155" s="130"/>
      <c r="R155" s="130"/>
      <c r="S155" s="130"/>
      <c r="T155" s="130"/>
      <c r="U155" s="130"/>
      <c r="V155" s="130"/>
      <c r="W155" s="130"/>
      <c r="X155" s="130"/>
      <c r="Y155" s="130"/>
      <c r="Z155" s="130"/>
    </row>
    <row r="156" spans="1:26" ht="15.75" customHeight="1">
      <c r="A156" s="130"/>
      <c r="B156" s="130"/>
      <c r="C156" s="130"/>
      <c r="D156" s="130"/>
      <c r="E156" s="130"/>
      <c r="F156" s="130"/>
      <c r="G156" s="130"/>
      <c r="H156" s="130"/>
      <c r="I156" s="130"/>
      <c r="J156" s="130"/>
      <c r="K156" s="130"/>
      <c r="L156" s="130"/>
      <c r="M156" s="130"/>
      <c r="N156" s="157"/>
      <c r="O156" s="89"/>
      <c r="P156" s="54"/>
      <c r="Q156" s="130"/>
      <c r="R156" s="130"/>
      <c r="S156" s="130"/>
      <c r="T156" s="130"/>
      <c r="U156" s="130"/>
      <c r="V156" s="130"/>
      <c r="W156" s="130"/>
      <c r="X156" s="130"/>
      <c r="Y156" s="130"/>
      <c r="Z156" s="130"/>
    </row>
    <row r="157" spans="1:26" ht="15.75" customHeight="1">
      <c r="A157" s="130"/>
      <c r="B157" s="130"/>
      <c r="C157" s="130"/>
      <c r="D157" s="130"/>
      <c r="E157" s="130"/>
      <c r="F157" s="130"/>
      <c r="G157" s="130"/>
      <c r="H157" s="130"/>
      <c r="I157" s="130"/>
      <c r="J157" s="130"/>
      <c r="K157" s="130"/>
      <c r="L157" s="130"/>
      <c r="M157" s="130"/>
      <c r="N157" s="157"/>
      <c r="O157" s="89"/>
      <c r="P157" s="54"/>
      <c r="Q157" s="130"/>
      <c r="R157" s="130"/>
      <c r="S157" s="130"/>
      <c r="T157" s="130"/>
      <c r="U157" s="130"/>
      <c r="V157" s="130"/>
      <c r="W157" s="130"/>
      <c r="X157" s="130"/>
      <c r="Y157" s="130"/>
      <c r="Z157" s="130"/>
    </row>
    <row r="158" spans="1:26" ht="15.75" customHeight="1">
      <c r="A158" s="130"/>
      <c r="B158" s="130"/>
      <c r="C158" s="130"/>
      <c r="D158" s="130"/>
      <c r="E158" s="130"/>
      <c r="F158" s="130"/>
      <c r="G158" s="130"/>
      <c r="H158" s="130"/>
      <c r="I158" s="130"/>
      <c r="J158" s="130"/>
      <c r="K158" s="130"/>
      <c r="L158" s="130"/>
      <c r="M158" s="130"/>
      <c r="N158" s="157"/>
      <c r="O158" s="89"/>
      <c r="P158" s="54"/>
      <c r="Q158" s="130"/>
      <c r="R158" s="130"/>
      <c r="S158" s="130"/>
      <c r="T158" s="130"/>
      <c r="U158" s="130"/>
      <c r="V158" s="130"/>
      <c r="W158" s="130"/>
      <c r="X158" s="130"/>
      <c r="Y158" s="130"/>
      <c r="Z158" s="130"/>
    </row>
    <row r="159" spans="1:26" ht="15.75" customHeight="1">
      <c r="A159" s="130"/>
      <c r="B159" s="130"/>
      <c r="C159" s="130"/>
      <c r="D159" s="130"/>
      <c r="E159" s="130"/>
      <c r="F159" s="130"/>
      <c r="G159" s="130"/>
      <c r="H159" s="130"/>
      <c r="I159" s="130"/>
      <c r="J159" s="130"/>
      <c r="K159" s="130"/>
      <c r="L159" s="130"/>
      <c r="M159" s="130"/>
      <c r="N159" s="157"/>
      <c r="O159" s="89"/>
      <c r="P159" s="54"/>
      <c r="Q159" s="130"/>
      <c r="R159" s="130"/>
      <c r="S159" s="130"/>
      <c r="T159" s="130"/>
      <c r="U159" s="130"/>
      <c r="V159" s="130"/>
      <c r="W159" s="130"/>
      <c r="X159" s="130"/>
      <c r="Y159" s="130"/>
      <c r="Z159" s="130"/>
    </row>
    <row r="160" spans="1:26" ht="15.75" customHeight="1">
      <c r="A160" s="130"/>
      <c r="B160" s="130"/>
      <c r="C160" s="130"/>
      <c r="D160" s="130"/>
      <c r="E160" s="130"/>
      <c r="F160" s="130"/>
      <c r="G160" s="130"/>
      <c r="H160" s="130"/>
      <c r="I160" s="130"/>
      <c r="J160" s="130"/>
      <c r="K160" s="130"/>
      <c r="L160" s="130"/>
      <c r="M160" s="130"/>
      <c r="N160" s="157"/>
      <c r="O160" s="89"/>
      <c r="P160" s="54"/>
      <c r="Q160" s="130"/>
      <c r="R160" s="130"/>
      <c r="S160" s="130"/>
      <c r="T160" s="130"/>
      <c r="U160" s="130"/>
      <c r="V160" s="130"/>
      <c r="W160" s="130"/>
      <c r="X160" s="130"/>
      <c r="Y160" s="130"/>
      <c r="Z160" s="130"/>
    </row>
    <row r="161" spans="1:26" ht="15.75" customHeight="1">
      <c r="A161" s="130"/>
      <c r="B161" s="130"/>
      <c r="C161" s="130"/>
      <c r="D161" s="130"/>
      <c r="E161" s="130"/>
      <c r="F161" s="130"/>
      <c r="G161" s="130"/>
      <c r="H161" s="130"/>
      <c r="I161" s="130"/>
      <c r="J161" s="130"/>
      <c r="K161" s="130"/>
      <c r="L161" s="130"/>
      <c r="M161" s="130"/>
      <c r="N161" s="157"/>
      <c r="O161" s="89"/>
      <c r="P161" s="54"/>
      <c r="Q161" s="130"/>
      <c r="R161" s="130"/>
      <c r="S161" s="130"/>
      <c r="T161" s="130"/>
      <c r="U161" s="130"/>
      <c r="V161" s="130"/>
      <c r="W161" s="130"/>
      <c r="X161" s="130"/>
      <c r="Y161" s="130"/>
      <c r="Z161" s="130"/>
    </row>
    <row r="162" spans="1:26" ht="15.75" customHeight="1">
      <c r="A162" s="130"/>
      <c r="B162" s="130"/>
      <c r="C162" s="130"/>
      <c r="D162" s="130"/>
      <c r="E162" s="130"/>
      <c r="F162" s="130"/>
      <c r="G162" s="130"/>
      <c r="H162" s="130"/>
      <c r="I162" s="130"/>
      <c r="J162" s="130"/>
      <c r="K162" s="130"/>
      <c r="L162" s="130"/>
      <c r="M162" s="130"/>
      <c r="N162" s="157"/>
      <c r="O162" s="89"/>
      <c r="P162" s="54"/>
      <c r="Q162" s="130"/>
      <c r="R162" s="130"/>
      <c r="S162" s="130"/>
      <c r="T162" s="130"/>
      <c r="U162" s="130"/>
      <c r="V162" s="130"/>
      <c r="W162" s="130"/>
      <c r="X162" s="130"/>
      <c r="Y162" s="130"/>
      <c r="Z162" s="130"/>
    </row>
    <row r="163" spans="1:26" ht="15.75" customHeight="1">
      <c r="A163" s="130"/>
      <c r="B163" s="130"/>
      <c r="C163" s="130"/>
      <c r="D163" s="130"/>
      <c r="E163" s="130"/>
      <c r="F163" s="130"/>
      <c r="G163" s="130"/>
      <c r="H163" s="130"/>
      <c r="I163" s="130"/>
      <c r="J163" s="130"/>
      <c r="K163" s="130"/>
      <c r="L163" s="130"/>
      <c r="M163" s="130"/>
      <c r="N163" s="157"/>
      <c r="O163" s="89"/>
      <c r="P163" s="54"/>
      <c r="Q163" s="130"/>
      <c r="R163" s="130"/>
      <c r="S163" s="130"/>
      <c r="T163" s="130"/>
      <c r="U163" s="130"/>
      <c r="V163" s="130"/>
      <c r="W163" s="130"/>
      <c r="X163" s="130"/>
      <c r="Y163" s="130"/>
      <c r="Z163" s="130"/>
    </row>
    <row r="164" spans="1:26" ht="15.75" customHeight="1">
      <c r="A164" s="130"/>
      <c r="B164" s="130"/>
      <c r="C164" s="130"/>
      <c r="D164" s="130"/>
      <c r="E164" s="130"/>
      <c r="F164" s="130"/>
      <c r="G164" s="130"/>
      <c r="H164" s="130"/>
      <c r="I164" s="130"/>
      <c r="J164" s="130"/>
      <c r="K164" s="130"/>
      <c r="L164" s="130"/>
      <c r="M164" s="130"/>
      <c r="N164" s="157"/>
      <c r="O164" s="89"/>
      <c r="P164" s="54"/>
      <c r="Q164" s="130"/>
      <c r="R164" s="130"/>
      <c r="S164" s="130"/>
      <c r="T164" s="130"/>
      <c r="U164" s="130"/>
      <c r="V164" s="130"/>
      <c r="W164" s="130"/>
      <c r="X164" s="130"/>
      <c r="Y164" s="130"/>
      <c r="Z164" s="130"/>
    </row>
    <row r="165" spans="1:26" ht="15.75" customHeight="1">
      <c r="A165" s="130"/>
      <c r="B165" s="130"/>
      <c r="C165" s="130"/>
      <c r="D165" s="130"/>
      <c r="E165" s="130"/>
      <c r="F165" s="130"/>
      <c r="G165" s="130"/>
      <c r="H165" s="130"/>
      <c r="I165" s="130"/>
      <c r="J165" s="130"/>
      <c r="K165" s="130"/>
      <c r="L165" s="130"/>
      <c r="M165" s="130"/>
      <c r="N165" s="157"/>
      <c r="O165" s="89"/>
      <c r="P165" s="54"/>
      <c r="Q165" s="130"/>
      <c r="R165" s="130"/>
      <c r="S165" s="130"/>
      <c r="T165" s="130"/>
      <c r="U165" s="130"/>
      <c r="V165" s="130"/>
      <c r="W165" s="130"/>
      <c r="X165" s="130"/>
      <c r="Y165" s="130"/>
      <c r="Z165" s="130"/>
    </row>
    <row r="166" spans="1:26" ht="15.75" customHeight="1">
      <c r="A166" s="130"/>
      <c r="B166" s="130"/>
      <c r="C166" s="130"/>
      <c r="D166" s="130"/>
      <c r="E166" s="130"/>
      <c r="F166" s="130"/>
      <c r="G166" s="130"/>
      <c r="H166" s="130"/>
      <c r="I166" s="130"/>
      <c r="J166" s="130"/>
      <c r="K166" s="130"/>
      <c r="L166" s="130"/>
      <c r="M166" s="130"/>
      <c r="N166" s="157"/>
      <c r="O166" s="89"/>
      <c r="P166" s="54"/>
      <c r="Q166" s="130"/>
      <c r="R166" s="130"/>
      <c r="S166" s="130"/>
      <c r="T166" s="130"/>
      <c r="U166" s="130"/>
      <c r="V166" s="130"/>
      <c r="W166" s="130"/>
      <c r="X166" s="130"/>
      <c r="Y166" s="130"/>
      <c r="Z166" s="130"/>
    </row>
    <row r="167" spans="1:26" ht="15.75" customHeight="1">
      <c r="A167" s="130"/>
      <c r="B167" s="130"/>
      <c r="C167" s="130"/>
      <c r="D167" s="130"/>
      <c r="E167" s="130"/>
      <c r="F167" s="130"/>
      <c r="G167" s="130"/>
      <c r="H167" s="130"/>
      <c r="I167" s="130"/>
      <c r="J167" s="130"/>
      <c r="K167" s="130"/>
      <c r="L167" s="130"/>
      <c r="M167" s="130"/>
      <c r="N167" s="157"/>
      <c r="O167" s="89"/>
      <c r="P167" s="54"/>
      <c r="Q167" s="130"/>
      <c r="R167" s="130"/>
      <c r="S167" s="130"/>
      <c r="T167" s="130"/>
      <c r="U167" s="130"/>
      <c r="V167" s="130"/>
      <c r="W167" s="130"/>
      <c r="X167" s="130"/>
      <c r="Y167" s="130"/>
      <c r="Z167" s="130"/>
    </row>
    <row r="168" spans="1:26" ht="15.75" customHeight="1">
      <c r="A168" s="130"/>
      <c r="B168" s="130"/>
      <c r="C168" s="130"/>
      <c r="D168" s="130"/>
      <c r="E168" s="130"/>
      <c r="F168" s="130"/>
      <c r="G168" s="130"/>
      <c r="H168" s="130"/>
      <c r="I168" s="130"/>
      <c r="J168" s="130"/>
      <c r="K168" s="130"/>
      <c r="L168" s="130"/>
      <c r="M168" s="130"/>
      <c r="N168" s="157"/>
      <c r="O168" s="89"/>
      <c r="P168" s="54"/>
      <c r="Q168" s="130"/>
      <c r="R168" s="130"/>
      <c r="S168" s="130"/>
      <c r="T168" s="130"/>
      <c r="U168" s="130"/>
      <c r="V168" s="130"/>
      <c r="W168" s="130"/>
      <c r="X168" s="130"/>
      <c r="Y168" s="130"/>
      <c r="Z168" s="130"/>
    </row>
    <row r="169" spans="1:26" ht="15.75" customHeight="1">
      <c r="A169" s="130"/>
      <c r="B169" s="130"/>
      <c r="C169" s="130"/>
      <c r="D169" s="130"/>
      <c r="E169" s="130"/>
      <c r="F169" s="130"/>
      <c r="G169" s="130"/>
      <c r="H169" s="130"/>
      <c r="I169" s="130"/>
      <c r="J169" s="130"/>
      <c r="K169" s="130"/>
      <c r="L169" s="130"/>
      <c r="M169" s="130"/>
      <c r="N169" s="157"/>
      <c r="O169" s="89"/>
      <c r="P169" s="54"/>
      <c r="Q169" s="130"/>
      <c r="R169" s="130"/>
      <c r="S169" s="130"/>
      <c r="T169" s="130"/>
      <c r="U169" s="130"/>
      <c r="V169" s="130"/>
      <c r="W169" s="130"/>
      <c r="X169" s="130"/>
      <c r="Y169" s="130"/>
      <c r="Z169" s="130"/>
    </row>
    <row r="170" spans="1:26" ht="15.75" customHeight="1">
      <c r="A170" s="130"/>
      <c r="B170" s="130"/>
      <c r="C170" s="130"/>
      <c r="D170" s="130"/>
      <c r="E170" s="130"/>
      <c r="F170" s="130"/>
      <c r="G170" s="130"/>
      <c r="H170" s="130"/>
      <c r="I170" s="130"/>
      <c r="J170" s="130"/>
      <c r="K170" s="130"/>
      <c r="L170" s="130"/>
      <c r="M170" s="130"/>
      <c r="N170" s="157"/>
      <c r="O170" s="89"/>
      <c r="P170" s="54"/>
      <c r="Q170" s="130"/>
      <c r="R170" s="130"/>
      <c r="S170" s="130"/>
      <c r="T170" s="130"/>
      <c r="U170" s="130"/>
      <c r="V170" s="130"/>
      <c r="W170" s="130"/>
      <c r="X170" s="130"/>
      <c r="Y170" s="130"/>
      <c r="Z170" s="130"/>
    </row>
    <row r="171" spans="1:26" ht="15.75" customHeight="1">
      <c r="A171" s="130"/>
      <c r="B171" s="130"/>
      <c r="C171" s="130"/>
      <c r="D171" s="130"/>
      <c r="E171" s="130"/>
      <c r="F171" s="130"/>
      <c r="G171" s="130"/>
      <c r="H171" s="130"/>
      <c r="I171" s="130"/>
      <c r="J171" s="130"/>
      <c r="K171" s="130"/>
      <c r="L171" s="130"/>
      <c r="M171" s="130"/>
      <c r="N171" s="157"/>
      <c r="O171" s="89"/>
      <c r="P171" s="54"/>
      <c r="Q171" s="130"/>
      <c r="R171" s="130"/>
      <c r="S171" s="130"/>
      <c r="T171" s="130"/>
      <c r="U171" s="130"/>
      <c r="V171" s="130"/>
      <c r="W171" s="130"/>
      <c r="X171" s="130"/>
      <c r="Y171" s="130"/>
      <c r="Z171" s="130"/>
    </row>
    <row r="172" spans="1:26" ht="15.75" customHeight="1">
      <c r="A172" s="130"/>
      <c r="B172" s="130"/>
      <c r="C172" s="130"/>
      <c r="D172" s="130"/>
      <c r="E172" s="130"/>
      <c r="F172" s="130"/>
      <c r="G172" s="130"/>
      <c r="H172" s="130"/>
      <c r="I172" s="130"/>
      <c r="J172" s="130"/>
      <c r="K172" s="130"/>
      <c r="L172" s="130"/>
      <c r="M172" s="130"/>
      <c r="N172" s="157"/>
      <c r="O172" s="89"/>
      <c r="P172" s="54"/>
      <c r="Q172" s="130"/>
      <c r="R172" s="130"/>
      <c r="S172" s="130"/>
      <c r="T172" s="130"/>
      <c r="U172" s="130"/>
      <c r="V172" s="130"/>
      <c r="W172" s="130"/>
      <c r="X172" s="130"/>
      <c r="Y172" s="130"/>
      <c r="Z172" s="130"/>
    </row>
    <row r="173" spans="1:26" ht="15.75" customHeight="1">
      <c r="A173" s="130"/>
      <c r="B173" s="130"/>
      <c r="C173" s="130"/>
      <c r="D173" s="130"/>
      <c r="E173" s="130"/>
      <c r="F173" s="130"/>
      <c r="G173" s="130"/>
      <c r="H173" s="130"/>
      <c r="I173" s="130"/>
      <c r="J173" s="130"/>
      <c r="K173" s="130"/>
      <c r="L173" s="130"/>
      <c r="M173" s="130"/>
      <c r="N173" s="157"/>
      <c r="O173" s="89"/>
      <c r="P173" s="54"/>
      <c r="Q173" s="130"/>
      <c r="R173" s="130"/>
      <c r="S173" s="130"/>
      <c r="T173" s="130"/>
      <c r="U173" s="130"/>
      <c r="V173" s="130"/>
      <c r="W173" s="130"/>
      <c r="X173" s="130"/>
      <c r="Y173" s="130"/>
      <c r="Z173" s="130"/>
    </row>
    <row r="174" spans="1:26" ht="15.75" customHeight="1">
      <c r="A174" s="130"/>
      <c r="B174" s="130"/>
      <c r="C174" s="130"/>
      <c r="D174" s="130"/>
      <c r="E174" s="130"/>
      <c r="F174" s="130"/>
      <c r="G174" s="130"/>
      <c r="H174" s="130"/>
      <c r="I174" s="130"/>
      <c r="J174" s="130"/>
      <c r="K174" s="130"/>
      <c r="L174" s="130"/>
      <c r="M174" s="130"/>
      <c r="N174" s="157"/>
      <c r="O174" s="89"/>
      <c r="P174" s="54"/>
      <c r="Q174" s="130"/>
      <c r="R174" s="130"/>
      <c r="S174" s="130"/>
      <c r="T174" s="130"/>
      <c r="U174" s="130"/>
      <c r="V174" s="130"/>
      <c r="W174" s="130"/>
      <c r="X174" s="130"/>
      <c r="Y174" s="130"/>
      <c r="Z174" s="130"/>
    </row>
    <row r="175" spans="1:26" ht="15.75" customHeight="1">
      <c r="A175" s="130"/>
      <c r="B175" s="130"/>
      <c r="C175" s="130"/>
      <c r="D175" s="130"/>
      <c r="E175" s="130"/>
      <c r="F175" s="130"/>
      <c r="G175" s="130"/>
      <c r="H175" s="130"/>
      <c r="I175" s="130"/>
      <c r="J175" s="130"/>
      <c r="K175" s="130"/>
      <c r="L175" s="130"/>
      <c r="M175" s="130"/>
      <c r="N175" s="157"/>
      <c r="O175" s="89"/>
      <c r="P175" s="54"/>
      <c r="Q175" s="130"/>
      <c r="R175" s="130"/>
      <c r="S175" s="130"/>
      <c r="T175" s="130"/>
      <c r="U175" s="130"/>
      <c r="V175" s="130"/>
      <c r="W175" s="130"/>
      <c r="X175" s="130"/>
      <c r="Y175" s="130"/>
      <c r="Z175" s="130"/>
    </row>
    <row r="176" spans="1:26" ht="15.75" customHeight="1">
      <c r="A176" s="130"/>
      <c r="B176" s="130"/>
      <c r="C176" s="130"/>
      <c r="D176" s="130"/>
      <c r="E176" s="130"/>
      <c r="F176" s="130"/>
      <c r="G176" s="130"/>
      <c r="H176" s="130"/>
      <c r="I176" s="130"/>
      <c r="J176" s="130"/>
      <c r="K176" s="130"/>
      <c r="L176" s="130"/>
      <c r="M176" s="130"/>
      <c r="N176" s="157"/>
      <c r="O176" s="89"/>
      <c r="P176" s="54"/>
      <c r="Q176" s="130"/>
      <c r="R176" s="130"/>
      <c r="S176" s="130"/>
      <c r="T176" s="130"/>
      <c r="U176" s="130"/>
      <c r="V176" s="130"/>
      <c r="W176" s="130"/>
      <c r="X176" s="130"/>
      <c r="Y176" s="130"/>
      <c r="Z176" s="130"/>
    </row>
    <row r="177" spans="1:26" ht="15.75" customHeight="1">
      <c r="A177" s="130"/>
      <c r="B177" s="130"/>
      <c r="C177" s="130"/>
      <c r="D177" s="130"/>
      <c r="E177" s="130"/>
      <c r="F177" s="130"/>
      <c r="G177" s="130"/>
      <c r="H177" s="130"/>
      <c r="I177" s="130"/>
      <c r="J177" s="130"/>
      <c r="K177" s="130"/>
      <c r="L177" s="130"/>
      <c r="M177" s="130"/>
      <c r="N177" s="157"/>
      <c r="O177" s="89"/>
      <c r="P177" s="54"/>
      <c r="Q177" s="130"/>
      <c r="R177" s="130"/>
      <c r="S177" s="130"/>
      <c r="T177" s="130"/>
      <c r="U177" s="130"/>
      <c r="V177" s="130"/>
      <c r="W177" s="130"/>
      <c r="X177" s="130"/>
      <c r="Y177" s="130"/>
      <c r="Z177" s="130"/>
    </row>
    <row r="178" spans="1:26" ht="15.75" customHeight="1">
      <c r="A178" s="130"/>
      <c r="B178" s="130"/>
      <c r="C178" s="130"/>
      <c r="D178" s="130"/>
      <c r="E178" s="130"/>
      <c r="F178" s="130"/>
      <c r="G178" s="130"/>
      <c r="H178" s="130"/>
      <c r="I178" s="130"/>
      <c r="J178" s="130"/>
      <c r="K178" s="130"/>
      <c r="L178" s="130"/>
      <c r="M178" s="130"/>
      <c r="N178" s="157"/>
      <c r="O178" s="89"/>
      <c r="P178" s="54"/>
      <c r="Q178" s="130"/>
      <c r="R178" s="130"/>
      <c r="S178" s="130"/>
      <c r="T178" s="130"/>
      <c r="U178" s="130"/>
      <c r="V178" s="130"/>
      <c r="W178" s="130"/>
      <c r="X178" s="130"/>
      <c r="Y178" s="130"/>
      <c r="Z178" s="130"/>
    </row>
    <row r="179" spans="1:26" ht="15.75" customHeight="1">
      <c r="A179" s="130"/>
      <c r="B179" s="130"/>
      <c r="C179" s="130"/>
      <c r="D179" s="130"/>
      <c r="E179" s="130"/>
      <c r="F179" s="130"/>
      <c r="G179" s="130"/>
      <c r="H179" s="130"/>
      <c r="I179" s="130"/>
      <c r="J179" s="130"/>
      <c r="K179" s="130"/>
      <c r="L179" s="130"/>
      <c r="M179" s="130"/>
      <c r="N179" s="157"/>
      <c r="O179" s="89"/>
      <c r="P179" s="54"/>
      <c r="Q179" s="130"/>
      <c r="R179" s="130"/>
      <c r="S179" s="130"/>
      <c r="T179" s="130"/>
      <c r="U179" s="130"/>
      <c r="V179" s="130"/>
      <c r="W179" s="130"/>
      <c r="X179" s="130"/>
      <c r="Y179" s="130"/>
      <c r="Z179" s="130"/>
    </row>
    <row r="180" spans="1:26" ht="15.75" customHeight="1">
      <c r="A180" s="130"/>
      <c r="B180" s="130"/>
      <c r="C180" s="130"/>
      <c r="D180" s="130"/>
      <c r="E180" s="130"/>
      <c r="F180" s="130"/>
      <c r="G180" s="130"/>
      <c r="H180" s="130"/>
      <c r="I180" s="130"/>
      <c r="J180" s="130"/>
      <c r="K180" s="130"/>
      <c r="L180" s="130"/>
      <c r="M180" s="130"/>
      <c r="N180" s="157"/>
      <c r="O180" s="89"/>
      <c r="P180" s="54"/>
      <c r="Q180" s="130"/>
      <c r="R180" s="130"/>
      <c r="S180" s="130"/>
      <c r="T180" s="130"/>
      <c r="U180" s="130"/>
      <c r="V180" s="130"/>
      <c r="W180" s="130"/>
      <c r="X180" s="130"/>
      <c r="Y180" s="130"/>
      <c r="Z180" s="130"/>
    </row>
    <row r="181" spans="1:26" ht="15.75" customHeight="1">
      <c r="A181" s="130"/>
      <c r="B181" s="130"/>
      <c r="C181" s="130"/>
      <c r="D181" s="130"/>
      <c r="E181" s="130"/>
      <c r="F181" s="130"/>
      <c r="G181" s="130"/>
      <c r="H181" s="130"/>
      <c r="I181" s="130"/>
      <c r="J181" s="130"/>
      <c r="K181" s="130"/>
      <c r="L181" s="130"/>
      <c r="M181" s="130"/>
      <c r="N181" s="157"/>
      <c r="O181" s="89"/>
      <c r="P181" s="54"/>
      <c r="Q181" s="130"/>
      <c r="R181" s="130"/>
      <c r="S181" s="130"/>
      <c r="T181" s="130"/>
      <c r="U181" s="130"/>
      <c r="V181" s="130"/>
      <c r="W181" s="130"/>
      <c r="X181" s="130"/>
      <c r="Y181" s="130"/>
      <c r="Z181" s="130"/>
    </row>
    <row r="182" spans="1:26" ht="15.75" customHeight="1">
      <c r="A182" s="130"/>
      <c r="B182" s="130"/>
      <c r="C182" s="130"/>
      <c r="D182" s="130"/>
      <c r="E182" s="130"/>
      <c r="F182" s="130"/>
      <c r="G182" s="130"/>
      <c r="H182" s="130"/>
      <c r="I182" s="130"/>
      <c r="J182" s="130"/>
      <c r="K182" s="130"/>
      <c r="L182" s="130"/>
      <c r="M182" s="130"/>
      <c r="N182" s="157"/>
      <c r="O182" s="89"/>
      <c r="P182" s="54"/>
      <c r="Q182" s="130"/>
      <c r="R182" s="130"/>
      <c r="S182" s="130"/>
      <c r="T182" s="130"/>
      <c r="U182" s="130"/>
      <c r="V182" s="130"/>
      <c r="W182" s="130"/>
      <c r="X182" s="130"/>
      <c r="Y182" s="130"/>
      <c r="Z182" s="130"/>
    </row>
    <row r="183" spans="1:26" ht="15.75" customHeight="1">
      <c r="A183" s="130"/>
      <c r="B183" s="130"/>
      <c r="C183" s="130"/>
      <c r="D183" s="130"/>
      <c r="E183" s="130"/>
      <c r="F183" s="130"/>
      <c r="G183" s="130"/>
      <c r="H183" s="130"/>
      <c r="I183" s="130"/>
      <c r="J183" s="130"/>
      <c r="K183" s="130"/>
      <c r="L183" s="130"/>
      <c r="M183" s="130"/>
      <c r="N183" s="157"/>
      <c r="O183" s="89"/>
      <c r="P183" s="54"/>
      <c r="Q183" s="130"/>
      <c r="R183" s="130"/>
      <c r="S183" s="130"/>
      <c r="T183" s="130"/>
      <c r="U183" s="130"/>
      <c r="V183" s="130"/>
      <c r="W183" s="130"/>
      <c r="X183" s="130"/>
      <c r="Y183" s="130"/>
      <c r="Z183" s="130"/>
    </row>
    <row r="184" spans="1:26" ht="15.75" customHeight="1">
      <c r="A184" s="130"/>
      <c r="B184" s="130"/>
      <c r="C184" s="130"/>
      <c r="D184" s="130"/>
      <c r="E184" s="130"/>
      <c r="F184" s="130"/>
      <c r="G184" s="130"/>
      <c r="H184" s="130"/>
      <c r="I184" s="130"/>
      <c r="J184" s="130"/>
      <c r="K184" s="130"/>
      <c r="L184" s="130"/>
      <c r="M184" s="130"/>
      <c r="N184" s="157"/>
      <c r="O184" s="89"/>
      <c r="P184" s="54"/>
      <c r="Q184" s="130"/>
      <c r="R184" s="130"/>
      <c r="S184" s="130"/>
      <c r="T184" s="130"/>
      <c r="U184" s="130"/>
      <c r="V184" s="130"/>
      <c r="W184" s="130"/>
      <c r="X184" s="130"/>
      <c r="Y184" s="130"/>
      <c r="Z184" s="130"/>
    </row>
    <row r="185" spans="1:26" ht="15.75" customHeight="1">
      <c r="A185" s="130"/>
      <c r="B185" s="130"/>
      <c r="C185" s="130"/>
      <c r="D185" s="130"/>
      <c r="E185" s="130"/>
      <c r="F185" s="130"/>
      <c r="G185" s="130"/>
      <c r="H185" s="130"/>
      <c r="I185" s="130"/>
      <c r="J185" s="130"/>
      <c r="K185" s="130"/>
      <c r="L185" s="130"/>
      <c r="M185" s="130"/>
      <c r="N185" s="157"/>
      <c r="O185" s="89"/>
      <c r="P185" s="54"/>
      <c r="Q185" s="130"/>
      <c r="R185" s="130"/>
      <c r="S185" s="130"/>
      <c r="T185" s="130"/>
      <c r="U185" s="130"/>
      <c r="V185" s="130"/>
      <c r="W185" s="130"/>
      <c r="X185" s="130"/>
      <c r="Y185" s="130"/>
      <c r="Z185" s="130"/>
    </row>
    <row r="186" spans="1:26" ht="15.75" customHeight="1">
      <c r="A186" s="130"/>
      <c r="B186" s="130"/>
      <c r="C186" s="130"/>
      <c r="D186" s="130"/>
      <c r="E186" s="130"/>
      <c r="F186" s="130"/>
      <c r="G186" s="130"/>
      <c r="H186" s="130"/>
      <c r="I186" s="130"/>
      <c r="J186" s="130"/>
      <c r="K186" s="130"/>
      <c r="L186" s="130"/>
      <c r="M186" s="130"/>
      <c r="N186" s="157"/>
      <c r="O186" s="89"/>
      <c r="P186" s="54"/>
      <c r="Q186" s="130"/>
      <c r="R186" s="130"/>
      <c r="S186" s="130"/>
      <c r="T186" s="130"/>
      <c r="U186" s="130"/>
      <c r="V186" s="130"/>
      <c r="W186" s="130"/>
      <c r="X186" s="130"/>
      <c r="Y186" s="130"/>
      <c r="Z186" s="130"/>
    </row>
    <row r="187" spans="1:26" ht="15.75" customHeight="1">
      <c r="A187" s="130"/>
      <c r="B187" s="130"/>
      <c r="C187" s="130"/>
      <c r="D187" s="130"/>
      <c r="E187" s="130"/>
      <c r="F187" s="130"/>
      <c r="G187" s="130"/>
      <c r="H187" s="130"/>
      <c r="I187" s="130"/>
      <c r="J187" s="130"/>
      <c r="K187" s="130"/>
      <c r="L187" s="130"/>
      <c r="M187" s="130"/>
      <c r="N187" s="157"/>
      <c r="O187" s="89"/>
      <c r="P187" s="54"/>
      <c r="Q187" s="130"/>
      <c r="R187" s="130"/>
      <c r="S187" s="130"/>
      <c r="T187" s="130"/>
      <c r="U187" s="130"/>
      <c r="V187" s="130"/>
      <c r="W187" s="130"/>
      <c r="X187" s="130"/>
      <c r="Y187" s="130"/>
      <c r="Z187" s="130"/>
    </row>
    <row r="188" spans="1:26" ht="15.75" customHeight="1">
      <c r="A188" s="130"/>
      <c r="B188" s="130"/>
      <c r="C188" s="130"/>
      <c r="D188" s="130"/>
      <c r="E188" s="130"/>
      <c r="F188" s="130"/>
      <c r="G188" s="130"/>
      <c r="H188" s="130"/>
      <c r="I188" s="130"/>
      <c r="J188" s="130"/>
      <c r="K188" s="130"/>
      <c r="L188" s="130"/>
      <c r="M188" s="130"/>
      <c r="N188" s="157"/>
      <c r="O188" s="89"/>
      <c r="P188" s="54"/>
      <c r="Q188" s="130"/>
      <c r="R188" s="130"/>
      <c r="S188" s="130"/>
      <c r="T188" s="130"/>
      <c r="U188" s="130"/>
      <c r="V188" s="130"/>
      <c r="W188" s="130"/>
      <c r="X188" s="130"/>
      <c r="Y188" s="130"/>
      <c r="Z188" s="130"/>
    </row>
    <row r="189" spans="1:26" ht="15.75" customHeight="1">
      <c r="A189" s="130"/>
      <c r="B189" s="130"/>
      <c r="C189" s="130"/>
      <c r="D189" s="130"/>
      <c r="E189" s="130"/>
      <c r="F189" s="130"/>
      <c r="G189" s="130"/>
      <c r="H189" s="130"/>
      <c r="I189" s="130"/>
      <c r="J189" s="130"/>
      <c r="K189" s="130"/>
      <c r="L189" s="130"/>
      <c r="M189" s="130"/>
      <c r="N189" s="157"/>
      <c r="O189" s="89"/>
      <c r="P189" s="54"/>
      <c r="Q189" s="130"/>
      <c r="R189" s="130"/>
      <c r="S189" s="130"/>
      <c r="T189" s="130"/>
      <c r="U189" s="130"/>
      <c r="V189" s="130"/>
      <c r="W189" s="130"/>
      <c r="X189" s="130"/>
      <c r="Y189" s="130"/>
      <c r="Z189" s="130"/>
    </row>
    <row r="190" spans="1:26" ht="15.75" customHeight="1">
      <c r="A190" s="130"/>
      <c r="B190" s="130"/>
      <c r="C190" s="130"/>
      <c r="D190" s="130"/>
      <c r="E190" s="130"/>
      <c r="F190" s="130"/>
      <c r="G190" s="130"/>
      <c r="H190" s="130"/>
      <c r="I190" s="130"/>
      <c r="J190" s="130"/>
      <c r="K190" s="130"/>
      <c r="L190" s="130"/>
      <c r="M190" s="130"/>
      <c r="N190" s="157"/>
      <c r="O190" s="89"/>
      <c r="P190" s="54"/>
      <c r="Q190" s="130"/>
      <c r="R190" s="130"/>
      <c r="S190" s="130"/>
      <c r="T190" s="130"/>
      <c r="U190" s="130"/>
      <c r="V190" s="130"/>
      <c r="W190" s="130"/>
      <c r="X190" s="130"/>
      <c r="Y190" s="130"/>
      <c r="Z190" s="130"/>
    </row>
    <row r="191" spans="1:26" ht="15.75" customHeight="1">
      <c r="A191" s="130"/>
      <c r="B191" s="130"/>
      <c r="C191" s="130"/>
      <c r="D191" s="130"/>
      <c r="E191" s="130"/>
      <c r="F191" s="130"/>
      <c r="G191" s="130"/>
      <c r="H191" s="130"/>
      <c r="I191" s="130"/>
      <c r="J191" s="130"/>
      <c r="K191" s="130"/>
      <c r="L191" s="130"/>
      <c r="M191" s="130"/>
      <c r="N191" s="157"/>
      <c r="O191" s="89"/>
      <c r="P191" s="54"/>
      <c r="Q191" s="130"/>
      <c r="R191" s="130"/>
      <c r="S191" s="130"/>
      <c r="T191" s="130"/>
      <c r="U191" s="130"/>
      <c r="V191" s="130"/>
      <c r="W191" s="130"/>
      <c r="X191" s="130"/>
      <c r="Y191" s="130"/>
      <c r="Z191" s="130"/>
    </row>
    <row r="192" spans="1:26" ht="15.75" customHeight="1">
      <c r="A192" s="130"/>
      <c r="B192" s="130"/>
      <c r="C192" s="130"/>
      <c r="D192" s="130"/>
      <c r="E192" s="130"/>
      <c r="F192" s="130"/>
      <c r="G192" s="130"/>
      <c r="H192" s="130"/>
      <c r="I192" s="130"/>
      <c r="J192" s="130"/>
      <c r="K192" s="130"/>
      <c r="L192" s="130"/>
      <c r="M192" s="130"/>
      <c r="N192" s="157"/>
      <c r="O192" s="89"/>
      <c r="P192" s="54"/>
      <c r="Q192" s="130"/>
      <c r="R192" s="130"/>
      <c r="S192" s="130"/>
      <c r="T192" s="130"/>
      <c r="U192" s="130"/>
      <c r="V192" s="130"/>
      <c r="W192" s="130"/>
      <c r="X192" s="130"/>
      <c r="Y192" s="130"/>
      <c r="Z192" s="130"/>
    </row>
    <row r="193" spans="1:26" ht="15.75" customHeight="1">
      <c r="A193" s="130"/>
      <c r="B193" s="130"/>
      <c r="C193" s="130"/>
      <c r="D193" s="130"/>
      <c r="E193" s="130"/>
      <c r="F193" s="130"/>
      <c r="G193" s="130"/>
      <c r="H193" s="130"/>
      <c r="I193" s="130"/>
      <c r="J193" s="130"/>
      <c r="K193" s="130"/>
      <c r="L193" s="130"/>
      <c r="M193" s="130"/>
      <c r="N193" s="157"/>
      <c r="O193" s="89"/>
      <c r="P193" s="54"/>
      <c r="Q193" s="130"/>
      <c r="R193" s="130"/>
      <c r="S193" s="130"/>
      <c r="T193" s="130"/>
      <c r="U193" s="130"/>
      <c r="V193" s="130"/>
      <c r="W193" s="130"/>
      <c r="X193" s="130"/>
      <c r="Y193" s="130"/>
      <c r="Z193" s="130"/>
    </row>
    <row r="194" spans="1:26" ht="15.75" customHeight="1">
      <c r="A194" s="130"/>
      <c r="B194" s="130"/>
      <c r="C194" s="130"/>
      <c r="D194" s="130"/>
      <c r="E194" s="130"/>
      <c r="F194" s="130"/>
      <c r="G194" s="130"/>
      <c r="H194" s="130"/>
      <c r="I194" s="130"/>
      <c r="J194" s="130"/>
      <c r="K194" s="130"/>
      <c r="L194" s="130"/>
      <c r="M194" s="130"/>
      <c r="N194" s="157"/>
      <c r="O194" s="89"/>
      <c r="P194" s="54"/>
      <c r="Q194" s="130"/>
      <c r="R194" s="130"/>
      <c r="S194" s="130"/>
      <c r="T194" s="130"/>
      <c r="U194" s="130"/>
      <c r="V194" s="130"/>
      <c r="W194" s="130"/>
      <c r="X194" s="130"/>
      <c r="Y194" s="130"/>
      <c r="Z194" s="130"/>
    </row>
    <row r="195" spans="1:26" ht="15.75" customHeight="1">
      <c r="A195" s="130"/>
      <c r="B195" s="130"/>
      <c r="C195" s="130"/>
      <c r="D195" s="130"/>
      <c r="E195" s="130"/>
      <c r="F195" s="130"/>
      <c r="G195" s="130"/>
      <c r="H195" s="130"/>
      <c r="I195" s="130"/>
      <c r="J195" s="130"/>
      <c r="K195" s="130"/>
      <c r="L195" s="130"/>
      <c r="M195" s="130"/>
      <c r="N195" s="157"/>
      <c r="O195" s="89"/>
      <c r="P195" s="54"/>
      <c r="Q195" s="130"/>
      <c r="R195" s="130"/>
      <c r="S195" s="130"/>
      <c r="T195" s="130"/>
      <c r="U195" s="130"/>
      <c r="V195" s="130"/>
      <c r="W195" s="130"/>
      <c r="X195" s="130"/>
      <c r="Y195" s="130"/>
      <c r="Z195" s="130"/>
    </row>
    <row r="196" spans="1:26" ht="15.75" customHeight="1">
      <c r="A196" s="130"/>
      <c r="B196" s="130"/>
      <c r="C196" s="130"/>
      <c r="D196" s="130"/>
      <c r="E196" s="130"/>
      <c r="F196" s="130"/>
      <c r="G196" s="130"/>
      <c r="H196" s="130"/>
      <c r="I196" s="130"/>
      <c r="J196" s="130"/>
      <c r="K196" s="130"/>
      <c r="L196" s="130"/>
      <c r="M196" s="130"/>
      <c r="N196" s="157"/>
      <c r="O196" s="89"/>
      <c r="P196" s="54"/>
      <c r="Q196" s="130"/>
      <c r="R196" s="130"/>
      <c r="S196" s="130"/>
      <c r="T196" s="130"/>
      <c r="U196" s="130"/>
      <c r="V196" s="130"/>
      <c r="W196" s="130"/>
      <c r="X196" s="130"/>
      <c r="Y196" s="130"/>
      <c r="Z196" s="130"/>
    </row>
    <row r="197" spans="1:26" ht="15.75" customHeight="1">
      <c r="A197" s="130"/>
      <c r="B197" s="130"/>
      <c r="C197" s="130"/>
      <c r="D197" s="130"/>
      <c r="E197" s="130"/>
      <c r="F197" s="130"/>
      <c r="G197" s="130"/>
      <c r="H197" s="130"/>
      <c r="I197" s="130"/>
      <c r="J197" s="130"/>
      <c r="K197" s="130"/>
      <c r="L197" s="130"/>
      <c r="M197" s="130"/>
      <c r="N197" s="157"/>
      <c r="O197" s="89"/>
      <c r="P197" s="54"/>
      <c r="Q197" s="130"/>
      <c r="R197" s="130"/>
      <c r="S197" s="130"/>
      <c r="T197" s="130"/>
      <c r="U197" s="130"/>
      <c r="V197" s="130"/>
      <c r="W197" s="130"/>
      <c r="X197" s="130"/>
      <c r="Y197" s="130"/>
      <c r="Z197" s="130"/>
    </row>
    <row r="198" spans="1:26" ht="15.75" customHeight="1">
      <c r="A198" s="130"/>
      <c r="B198" s="130"/>
      <c r="C198" s="130"/>
      <c r="D198" s="130"/>
      <c r="E198" s="130"/>
      <c r="F198" s="130"/>
      <c r="G198" s="130"/>
      <c r="H198" s="130"/>
      <c r="I198" s="130"/>
      <c r="J198" s="130"/>
      <c r="K198" s="130"/>
      <c r="L198" s="130"/>
      <c r="M198" s="130"/>
      <c r="N198" s="157"/>
      <c r="O198" s="89"/>
      <c r="P198" s="54"/>
      <c r="Q198" s="130"/>
      <c r="R198" s="130"/>
      <c r="S198" s="130"/>
      <c r="T198" s="130"/>
      <c r="U198" s="130"/>
      <c r="V198" s="130"/>
      <c r="W198" s="130"/>
      <c r="X198" s="130"/>
      <c r="Y198" s="130"/>
      <c r="Z198" s="130"/>
    </row>
    <row r="199" spans="1:26" ht="15.75" customHeight="1">
      <c r="A199" s="130"/>
      <c r="B199" s="130"/>
      <c r="C199" s="130"/>
      <c r="D199" s="130"/>
      <c r="E199" s="130"/>
      <c r="F199" s="130"/>
      <c r="G199" s="130"/>
      <c r="H199" s="130"/>
      <c r="I199" s="130"/>
      <c r="J199" s="130"/>
      <c r="K199" s="130"/>
      <c r="L199" s="130"/>
      <c r="M199" s="130"/>
      <c r="N199" s="157"/>
      <c r="O199" s="89"/>
      <c r="P199" s="54"/>
      <c r="Q199" s="130"/>
      <c r="R199" s="130"/>
      <c r="S199" s="130"/>
      <c r="T199" s="130"/>
      <c r="U199" s="130"/>
      <c r="V199" s="130"/>
      <c r="W199" s="130"/>
      <c r="X199" s="130"/>
      <c r="Y199" s="130"/>
      <c r="Z199" s="130"/>
    </row>
    <row r="200" spans="1:26" ht="15.75" customHeight="1">
      <c r="A200" s="130"/>
      <c r="B200" s="130"/>
      <c r="C200" s="130"/>
      <c r="D200" s="130"/>
      <c r="E200" s="130"/>
      <c r="F200" s="130"/>
      <c r="G200" s="130"/>
      <c r="H200" s="130"/>
      <c r="I200" s="130"/>
      <c r="J200" s="130"/>
      <c r="K200" s="130"/>
      <c r="L200" s="130"/>
      <c r="M200" s="130"/>
      <c r="N200" s="157"/>
      <c r="O200" s="89"/>
      <c r="P200" s="54"/>
      <c r="Q200" s="130"/>
      <c r="R200" s="130"/>
      <c r="S200" s="130"/>
      <c r="T200" s="130"/>
      <c r="U200" s="130"/>
      <c r="V200" s="130"/>
      <c r="W200" s="130"/>
      <c r="X200" s="130"/>
      <c r="Y200" s="130"/>
      <c r="Z200" s="130"/>
    </row>
    <row r="201" spans="1:26" ht="15.75" customHeight="1">
      <c r="A201" s="130"/>
      <c r="B201" s="130"/>
      <c r="C201" s="130"/>
      <c r="D201" s="130"/>
      <c r="E201" s="130"/>
      <c r="F201" s="130"/>
      <c r="G201" s="130"/>
      <c r="H201" s="130"/>
      <c r="I201" s="130"/>
      <c r="J201" s="130"/>
      <c r="K201" s="130"/>
      <c r="L201" s="130"/>
      <c r="M201" s="130"/>
      <c r="N201" s="157"/>
      <c r="O201" s="89"/>
      <c r="P201" s="54"/>
      <c r="Q201" s="130"/>
      <c r="R201" s="130"/>
      <c r="S201" s="130"/>
      <c r="T201" s="130"/>
      <c r="U201" s="130"/>
      <c r="V201" s="130"/>
      <c r="W201" s="130"/>
      <c r="X201" s="130"/>
      <c r="Y201" s="130"/>
      <c r="Z201" s="130"/>
    </row>
    <row r="202" spans="1:26" ht="15.75" customHeight="1">
      <c r="A202" s="130"/>
      <c r="B202" s="130"/>
      <c r="C202" s="130"/>
      <c r="D202" s="130"/>
      <c r="E202" s="130"/>
      <c r="F202" s="130"/>
      <c r="G202" s="130"/>
      <c r="H202" s="130"/>
      <c r="I202" s="130"/>
      <c r="J202" s="130"/>
      <c r="K202" s="130"/>
      <c r="L202" s="130"/>
      <c r="M202" s="130"/>
      <c r="N202" s="157"/>
      <c r="O202" s="89"/>
      <c r="P202" s="54"/>
      <c r="Q202" s="130"/>
      <c r="R202" s="130"/>
      <c r="S202" s="130"/>
      <c r="T202" s="130"/>
      <c r="U202" s="130"/>
      <c r="V202" s="130"/>
      <c r="W202" s="130"/>
      <c r="X202" s="130"/>
      <c r="Y202" s="130"/>
      <c r="Z202" s="130"/>
    </row>
    <row r="203" spans="1:26" ht="15.75" customHeight="1">
      <c r="A203" s="130"/>
      <c r="B203" s="130"/>
      <c r="C203" s="130"/>
      <c r="D203" s="130"/>
      <c r="E203" s="130"/>
      <c r="F203" s="130"/>
      <c r="G203" s="130"/>
      <c r="H203" s="130"/>
      <c r="I203" s="130"/>
      <c r="J203" s="130"/>
      <c r="K203" s="130"/>
      <c r="L203" s="130"/>
      <c r="M203" s="130"/>
      <c r="N203" s="157"/>
      <c r="O203" s="89"/>
      <c r="P203" s="54"/>
      <c r="Q203" s="130"/>
      <c r="R203" s="130"/>
      <c r="S203" s="130"/>
      <c r="T203" s="130"/>
      <c r="U203" s="130"/>
      <c r="V203" s="130"/>
      <c r="W203" s="130"/>
      <c r="X203" s="130"/>
      <c r="Y203" s="130"/>
      <c r="Z203" s="130"/>
    </row>
    <row r="204" spans="1:26" ht="15.75" customHeight="1">
      <c r="A204" s="130"/>
      <c r="B204" s="130"/>
      <c r="C204" s="130"/>
      <c r="D204" s="130"/>
      <c r="E204" s="130"/>
      <c r="F204" s="130"/>
      <c r="G204" s="130"/>
      <c r="H204" s="130"/>
      <c r="I204" s="130"/>
      <c r="J204" s="130"/>
      <c r="K204" s="130"/>
      <c r="L204" s="130"/>
      <c r="M204" s="130"/>
      <c r="N204" s="157"/>
      <c r="O204" s="89"/>
      <c r="P204" s="54"/>
      <c r="Q204" s="130"/>
      <c r="R204" s="130"/>
      <c r="S204" s="130"/>
      <c r="T204" s="130"/>
      <c r="U204" s="130"/>
      <c r="V204" s="130"/>
      <c r="W204" s="130"/>
      <c r="X204" s="130"/>
      <c r="Y204" s="130"/>
      <c r="Z204" s="130"/>
    </row>
    <row r="205" spans="1:26" ht="15.75" customHeight="1">
      <c r="A205" s="130"/>
      <c r="B205" s="130"/>
      <c r="C205" s="130"/>
      <c r="D205" s="130"/>
      <c r="E205" s="130"/>
      <c r="F205" s="130"/>
      <c r="G205" s="130"/>
      <c r="H205" s="130"/>
      <c r="I205" s="130"/>
      <c r="J205" s="130"/>
      <c r="K205" s="130"/>
      <c r="L205" s="130"/>
      <c r="M205" s="130"/>
      <c r="N205" s="157"/>
      <c r="O205" s="89"/>
      <c r="P205" s="54"/>
      <c r="Q205" s="130"/>
      <c r="R205" s="130"/>
      <c r="S205" s="130"/>
      <c r="T205" s="130"/>
      <c r="U205" s="130"/>
      <c r="V205" s="130"/>
      <c r="W205" s="130"/>
      <c r="X205" s="130"/>
      <c r="Y205" s="130"/>
      <c r="Z205" s="130"/>
    </row>
    <row r="206" spans="1:26" ht="15.75" customHeight="1">
      <c r="A206" s="130"/>
      <c r="B206" s="130"/>
      <c r="C206" s="130"/>
      <c r="D206" s="130"/>
      <c r="E206" s="130"/>
      <c r="F206" s="130"/>
      <c r="G206" s="130"/>
      <c r="H206" s="130"/>
      <c r="I206" s="130"/>
      <c r="J206" s="130"/>
      <c r="K206" s="130"/>
      <c r="L206" s="130"/>
      <c r="M206" s="130"/>
      <c r="N206" s="157"/>
      <c r="O206" s="89"/>
      <c r="P206" s="54"/>
      <c r="Q206" s="130"/>
      <c r="R206" s="130"/>
      <c r="S206" s="130"/>
      <c r="T206" s="130"/>
      <c r="U206" s="130"/>
      <c r="V206" s="130"/>
      <c r="W206" s="130"/>
      <c r="X206" s="130"/>
      <c r="Y206" s="130"/>
      <c r="Z206" s="130"/>
    </row>
    <row r="207" spans="1:26" ht="15.75" customHeight="1">
      <c r="A207" s="130"/>
      <c r="B207" s="130"/>
      <c r="C207" s="130"/>
      <c r="D207" s="130"/>
      <c r="E207" s="130"/>
      <c r="F207" s="130"/>
      <c r="G207" s="130"/>
      <c r="H207" s="130"/>
      <c r="I207" s="130"/>
      <c r="J207" s="130"/>
      <c r="K207" s="130"/>
      <c r="L207" s="130"/>
      <c r="M207" s="130"/>
      <c r="N207" s="157"/>
      <c r="O207" s="89"/>
      <c r="P207" s="54"/>
      <c r="Q207" s="130"/>
      <c r="R207" s="130"/>
      <c r="S207" s="130"/>
      <c r="T207" s="130"/>
      <c r="U207" s="130"/>
      <c r="V207" s="130"/>
      <c r="W207" s="130"/>
      <c r="X207" s="130"/>
      <c r="Y207" s="130"/>
      <c r="Z207" s="130"/>
    </row>
    <row r="208" spans="1:26" ht="15.75" customHeight="1">
      <c r="A208" s="130"/>
      <c r="B208" s="130"/>
      <c r="C208" s="130"/>
      <c r="D208" s="130"/>
      <c r="E208" s="130"/>
      <c r="F208" s="130"/>
      <c r="G208" s="130"/>
      <c r="H208" s="130"/>
      <c r="I208" s="130"/>
      <c r="J208" s="130"/>
      <c r="K208" s="130"/>
      <c r="L208" s="130"/>
      <c r="M208" s="130"/>
      <c r="N208" s="157"/>
      <c r="O208" s="89"/>
      <c r="P208" s="54"/>
      <c r="Q208" s="130"/>
      <c r="R208" s="130"/>
      <c r="S208" s="130"/>
      <c r="T208" s="130"/>
      <c r="U208" s="130"/>
      <c r="V208" s="130"/>
      <c r="W208" s="130"/>
      <c r="X208" s="130"/>
      <c r="Y208" s="130"/>
      <c r="Z208" s="130"/>
    </row>
    <row r="209" spans="1:26" ht="15.75" customHeight="1">
      <c r="A209" s="130"/>
      <c r="B209" s="130"/>
      <c r="C209" s="130"/>
      <c r="D209" s="130"/>
      <c r="E209" s="130"/>
      <c r="F209" s="130"/>
      <c r="G209" s="130"/>
      <c r="H209" s="130"/>
      <c r="I209" s="130"/>
      <c r="J209" s="130"/>
      <c r="K209" s="130"/>
      <c r="L209" s="130"/>
      <c r="M209" s="130"/>
      <c r="N209" s="157"/>
      <c r="O209" s="89"/>
      <c r="P209" s="54"/>
      <c r="Q209" s="130"/>
      <c r="R209" s="130"/>
      <c r="S209" s="130"/>
      <c r="T209" s="130"/>
      <c r="U209" s="130"/>
      <c r="V209" s="130"/>
      <c r="W209" s="130"/>
      <c r="X209" s="130"/>
      <c r="Y209" s="130"/>
      <c r="Z209" s="130"/>
    </row>
    <row r="210" spans="1:26" ht="15.75" customHeight="1">
      <c r="A210" s="130"/>
      <c r="B210" s="130"/>
      <c r="C210" s="130"/>
      <c r="D210" s="130"/>
      <c r="E210" s="130"/>
      <c r="F210" s="130"/>
      <c r="G210" s="130"/>
      <c r="H210" s="130"/>
      <c r="I210" s="130"/>
      <c r="J210" s="130"/>
      <c r="K210" s="130"/>
      <c r="L210" s="130"/>
      <c r="M210" s="130"/>
      <c r="N210" s="157"/>
      <c r="O210" s="89"/>
      <c r="P210" s="54"/>
      <c r="Q210" s="130"/>
      <c r="R210" s="130"/>
      <c r="S210" s="130"/>
      <c r="T210" s="130"/>
      <c r="U210" s="130"/>
      <c r="V210" s="130"/>
      <c r="W210" s="130"/>
      <c r="X210" s="130"/>
      <c r="Y210" s="130"/>
      <c r="Z210" s="130"/>
    </row>
    <row r="211" spans="1:26" ht="15.75" customHeight="1">
      <c r="A211" s="130"/>
      <c r="B211" s="130"/>
      <c r="C211" s="130"/>
      <c r="D211" s="130"/>
      <c r="E211" s="130"/>
      <c r="F211" s="130"/>
      <c r="G211" s="130"/>
      <c r="H211" s="130"/>
      <c r="I211" s="130"/>
      <c r="J211" s="130"/>
      <c r="K211" s="130"/>
      <c r="L211" s="130"/>
      <c r="M211" s="130"/>
      <c r="N211" s="157"/>
      <c r="O211" s="89"/>
      <c r="P211" s="54"/>
      <c r="Q211" s="130"/>
      <c r="R211" s="130"/>
      <c r="S211" s="130"/>
      <c r="T211" s="130"/>
      <c r="U211" s="130"/>
      <c r="V211" s="130"/>
      <c r="W211" s="130"/>
      <c r="X211" s="130"/>
      <c r="Y211" s="130"/>
      <c r="Z211" s="130"/>
    </row>
    <row r="212" spans="1:26" ht="15.75" customHeight="1">
      <c r="A212" s="130"/>
      <c r="B212" s="130"/>
      <c r="C212" s="130"/>
      <c r="D212" s="130"/>
      <c r="E212" s="130"/>
      <c r="F212" s="130"/>
      <c r="G212" s="130"/>
      <c r="H212" s="130"/>
      <c r="I212" s="130"/>
      <c r="J212" s="130"/>
      <c r="K212" s="130"/>
      <c r="L212" s="130"/>
      <c r="M212" s="130"/>
      <c r="N212" s="157"/>
      <c r="O212" s="89"/>
      <c r="P212" s="54"/>
      <c r="Q212" s="130"/>
      <c r="R212" s="130"/>
      <c r="S212" s="130"/>
      <c r="T212" s="130"/>
      <c r="U212" s="130"/>
      <c r="V212" s="130"/>
      <c r="W212" s="130"/>
      <c r="X212" s="130"/>
      <c r="Y212" s="130"/>
      <c r="Z212" s="130"/>
    </row>
    <row r="213" spans="1:26" ht="15.75" customHeight="1">
      <c r="A213" s="130"/>
      <c r="B213" s="130"/>
      <c r="C213" s="130"/>
      <c r="D213" s="130"/>
      <c r="E213" s="130"/>
      <c r="F213" s="130"/>
      <c r="G213" s="130"/>
      <c r="H213" s="130"/>
      <c r="I213" s="130"/>
      <c r="J213" s="130"/>
      <c r="K213" s="130"/>
      <c r="L213" s="130"/>
      <c r="M213" s="130"/>
      <c r="N213" s="157"/>
      <c r="O213" s="89"/>
      <c r="P213" s="54"/>
      <c r="Q213" s="130"/>
      <c r="R213" s="130"/>
      <c r="S213" s="130"/>
      <c r="T213" s="130"/>
      <c r="U213" s="130"/>
      <c r="V213" s="130"/>
      <c r="W213" s="130"/>
      <c r="X213" s="130"/>
      <c r="Y213" s="130"/>
      <c r="Z213" s="130"/>
    </row>
    <row r="214" spans="1:26" ht="15.75" customHeight="1">
      <c r="A214" s="130"/>
      <c r="B214" s="130"/>
      <c r="C214" s="130"/>
      <c r="D214" s="130"/>
      <c r="E214" s="130"/>
      <c r="F214" s="130"/>
      <c r="G214" s="130"/>
      <c r="H214" s="130"/>
      <c r="I214" s="130"/>
      <c r="J214" s="130"/>
      <c r="K214" s="130"/>
      <c r="L214" s="130"/>
      <c r="M214" s="130"/>
      <c r="N214" s="157"/>
      <c r="O214" s="89"/>
      <c r="P214" s="54"/>
      <c r="Q214" s="130"/>
      <c r="R214" s="130"/>
      <c r="S214" s="130"/>
      <c r="T214" s="130"/>
      <c r="U214" s="130"/>
      <c r="V214" s="130"/>
      <c r="W214" s="130"/>
      <c r="X214" s="130"/>
      <c r="Y214" s="130"/>
      <c r="Z214" s="130"/>
    </row>
    <row r="215" spans="1:26" ht="15.75" customHeight="1">
      <c r="A215" s="130"/>
      <c r="B215" s="130"/>
      <c r="C215" s="130"/>
      <c r="D215" s="130"/>
      <c r="E215" s="130"/>
      <c r="F215" s="130"/>
      <c r="G215" s="130"/>
      <c r="H215" s="130"/>
      <c r="I215" s="130"/>
      <c r="J215" s="130"/>
      <c r="K215" s="130"/>
      <c r="L215" s="130"/>
      <c r="M215" s="130"/>
      <c r="N215" s="157"/>
      <c r="O215" s="89"/>
      <c r="P215" s="54"/>
      <c r="Q215" s="130"/>
      <c r="R215" s="130"/>
      <c r="S215" s="130"/>
      <c r="T215" s="130"/>
      <c r="U215" s="130"/>
      <c r="V215" s="130"/>
      <c r="W215" s="130"/>
      <c r="X215" s="130"/>
      <c r="Y215" s="130"/>
      <c r="Z215" s="130"/>
    </row>
    <row r="216" spans="1:26" ht="15.75" customHeight="1">
      <c r="A216" s="130"/>
      <c r="B216" s="130"/>
      <c r="C216" s="130"/>
      <c r="D216" s="130"/>
      <c r="E216" s="130"/>
      <c r="F216" s="130"/>
      <c r="G216" s="130"/>
      <c r="H216" s="130"/>
      <c r="I216" s="130"/>
      <c r="J216" s="130"/>
      <c r="K216" s="130"/>
      <c r="L216" s="130"/>
      <c r="M216" s="130"/>
      <c r="N216" s="157"/>
      <c r="O216" s="89"/>
      <c r="P216" s="54"/>
      <c r="Q216" s="130"/>
      <c r="R216" s="130"/>
      <c r="S216" s="130"/>
      <c r="T216" s="130"/>
      <c r="U216" s="130"/>
      <c r="V216" s="130"/>
      <c r="W216" s="130"/>
      <c r="X216" s="130"/>
      <c r="Y216" s="130"/>
      <c r="Z216" s="130"/>
    </row>
    <row r="217" spans="1:26" ht="15.75" customHeight="1">
      <c r="A217" s="130"/>
      <c r="B217" s="130"/>
      <c r="C217" s="130"/>
      <c r="D217" s="130"/>
      <c r="E217" s="130"/>
      <c r="F217" s="130"/>
      <c r="G217" s="130"/>
      <c r="H217" s="130"/>
      <c r="I217" s="130"/>
      <c r="J217" s="130"/>
      <c r="K217" s="130"/>
      <c r="L217" s="130"/>
      <c r="M217" s="130"/>
      <c r="N217" s="157"/>
      <c r="O217" s="89"/>
      <c r="P217" s="54"/>
      <c r="Q217" s="130"/>
      <c r="R217" s="130"/>
      <c r="S217" s="130"/>
      <c r="T217" s="130"/>
      <c r="U217" s="130"/>
      <c r="V217" s="130"/>
      <c r="W217" s="130"/>
      <c r="X217" s="130"/>
      <c r="Y217" s="130"/>
      <c r="Z217" s="130"/>
    </row>
    <row r="218" spans="1:26" ht="15.75" customHeight="1">
      <c r="A218" s="130"/>
      <c r="B218" s="130"/>
      <c r="C218" s="130"/>
      <c r="D218" s="130"/>
      <c r="E218" s="130"/>
      <c r="F218" s="130"/>
      <c r="G218" s="130"/>
      <c r="H218" s="130"/>
      <c r="I218" s="130"/>
      <c r="J218" s="130"/>
      <c r="K218" s="130"/>
      <c r="L218" s="130"/>
      <c r="M218" s="130"/>
      <c r="N218" s="157"/>
      <c r="O218" s="89"/>
      <c r="P218" s="54"/>
      <c r="Q218" s="130"/>
      <c r="R218" s="130"/>
      <c r="S218" s="130"/>
      <c r="T218" s="130"/>
      <c r="U218" s="130"/>
      <c r="V218" s="130"/>
      <c r="W218" s="130"/>
      <c r="X218" s="130"/>
      <c r="Y218" s="130"/>
      <c r="Z218" s="130"/>
    </row>
    <row r="219" spans="1:26" ht="15.75" customHeight="1">
      <c r="A219" s="130"/>
      <c r="B219" s="130"/>
      <c r="C219" s="130"/>
      <c r="D219" s="130"/>
      <c r="E219" s="130"/>
      <c r="F219" s="130"/>
      <c r="G219" s="130"/>
      <c r="H219" s="130"/>
      <c r="I219" s="130"/>
      <c r="J219" s="130"/>
      <c r="K219" s="130"/>
      <c r="L219" s="130"/>
      <c r="M219" s="130"/>
      <c r="N219" s="157"/>
      <c r="O219" s="89"/>
      <c r="P219" s="54"/>
      <c r="Q219" s="130"/>
      <c r="R219" s="130"/>
      <c r="S219" s="130"/>
      <c r="T219" s="130"/>
      <c r="U219" s="130"/>
      <c r="V219" s="130"/>
      <c r="W219" s="130"/>
      <c r="X219" s="130"/>
      <c r="Y219" s="130"/>
      <c r="Z219" s="130"/>
    </row>
    <row r="220" spans="1:26" ht="15.75" customHeight="1">
      <c r="A220" s="130"/>
      <c r="B220" s="130"/>
      <c r="C220" s="130"/>
      <c r="D220" s="130"/>
      <c r="E220" s="130"/>
      <c r="F220" s="130"/>
      <c r="G220" s="130"/>
      <c r="H220" s="130"/>
      <c r="I220" s="130"/>
      <c r="J220" s="130"/>
      <c r="K220" s="130"/>
      <c r="L220" s="130"/>
      <c r="M220" s="130"/>
      <c r="N220" s="157"/>
      <c r="O220" s="89"/>
      <c r="P220" s="54"/>
      <c r="Q220" s="130"/>
      <c r="R220" s="130"/>
      <c r="S220" s="130"/>
      <c r="T220" s="130"/>
      <c r="U220" s="130"/>
      <c r="V220" s="130"/>
      <c r="W220" s="130"/>
      <c r="X220" s="130"/>
      <c r="Y220" s="130"/>
      <c r="Z220" s="130"/>
    </row>
    <row r="221" spans="1:26" ht="15.75" customHeight="1">
      <c r="A221" s="130"/>
      <c r="B221" s="130"/>
      <c r="C221" s="130"/>
      <c r="D221" s="130"/>
      <c r="E221" s="130"/>
      <c r="F221" s="130"/>
      <c r="G221" s="130"/>
      <c r="H221" s="130"/>
      <c r="I221" s="130"/>
      <c r="J221" s="130"/>
      <c r="K221" s="130"/>
      <c r="L221" s="130"/>
      <c r="M221" s="130"/>
      <c r="N221" s="157"/>
      <c r="O221" s="89"/>
      <c r="P221" s="54"/>
      <c r="Q221" s="130"/>
      <c r="R221" s="130"/>
      <c r="S221" s="130"/>
      <c r="T221" s="130"/>
      <c r="U221" s="130"/>
      <c r="V221" s="130"/>
      <c r="W221" s="130"/>
      <c r="X221" s="130"/>
      <c r="Y221" s="130"/>
      <c r="Z221" s="130"/>
    </row>
    <row r="222" spans="1:26" ht="15.75" customHeight="1">
      <c r="A222" s="130"/>
      <c r="B222" s="130"/>
      <c r="C222" s="130"/>
      <c r="D222" s="130"/>
      <c r="E222" s="130"/>
      <c r="F222" s="130"/>
      <c r="G222" s="130"/>
      <c r="H222" s="130"/>
      <c r="I222" s="130"/>
      <c r="J222" s="130"/>
      <c r="K222" s="130"/>
      <c r="L222" s="130"/>
      <c r="M222" s="130"/>
      <c r="N222" s="157"/>
      <c r="O222" s="89"/>
      <c r="P222" s="54"/>
      <c r="Q222" s="130"/>
      <c r="R222" s="130"/>
      <c r="S222" s="130"/>
      <c r="T222" s="130"/>
      <c r="U222" s="130"/>
      <c r="V222" s="130"/>
      <c r="W222" s="130"/>
      <c r="X222" s="130"/>
      <c r="Y222" s="130"/>
      <c r="Z222" s="130"/>
    </row>
    <row r="223" spans="1:26" ht="15.75" customHeight="1">
      <c r="A223" s="130"/>
      <c r="B223" s="130"/>
      <c r="C223" s="130"/>
      <c r="D223" s="130"/>
      <c r="E223" s="130"/>
      <c r="F223" s="130"/>
      <c r="G223" s="130"/>
      <c r="H223" s="130"/>
      <c r="I223" s="130"/>
      <c r="J223" s="130"/>
      <c r="K223" s="130"/>
      <c r="L223" s="130"/>
      <c r="M223" s="130"/>
      <c r="N223" s="157"/>
      <c r="O223" s="89"/>
      <c r="P223" s="54"/>
      <c r="Q223" s="130"/>
      <c r="R223" s="130"/>
      <c r="S223" s="130"/>
      <c r="T223" s="130"/>
      <c r="U223" s="130"/>
      <c r="V223" s="130"/>
      <c r="W223" s="130"/>
      <c r="X223" s="130"/>
      <c r="Y223" s="130"/>
      <c r="Z223" s="130"/>
    </row>
    <row r="224" spans="1:26" ht="15.75" customHeight="1">
      <c r="A224" s="130"/>
      <c r="B224" s="130"/>
      <c r="C224" s="130"/>
      <c r="D224" s="130"/>
      <c r="E224" s="130"/>
      <c r="F224" s="130"/>
      <c r="G224" s="130"/>
      <c r="H224" s="130"/>
      <c r="I224" s="130"/>
      <c r="J224" s="130"/>
      <c r="K224" s="130"/>
      <c r="L224" s="130"/>
      <c r="M224" s="130"/>
      <c r="N224" s="157"/>
      <c r="O224" s="89"/>
      <c r="P224" s="54"/>
      <c r="Q224" s="130"/>
      <c r="R224" s="130"/>
      <c r="S224" s="130"/>
      <c r="T224" s="130"/>
      <c r="U224" s="130"/>
      <c r="V224" s="130"/>
      <c r="W224" s="130"/>
      <c r="X224" s="130"/>
      <c r="Y224" s="130"/>
      <c r="Z224" s="130"/>
    </row>
    <row r="225" spans="1:26" ht="15.75" customHeight="1">
      <c r="A225" s="130"/>
      <c r="B225" s="130"/>
      <c r="C225" s="130"/>
      <c r="D225" s="130"/>
      <c r="E225" s="130"/>
      <c r="F225" s="130"/>
      <c r="G225" s="130"/>
      <c r="H225" s="130"/>
      <c r="I225" s="130"/>
      <c r="J225" s="130"/>
      <c r="K225" s="130"/>
      <c r="L225" s="130"/>
      <c r="M225" s="130"/>
      <c r="N225" s="157"/>
      <c r="O225" s="89"/>
      <c r="P225" s="54"/>
      <c r="Q225" s="130"/>
      <c r="R225" s="130"/>
      <c r="S225" s="130"/>
      <c r="T225" s="130"/>
      <c r="U225" s="130"/>
      <c r="V225" s="130"/>
      <c r="W225" s="130"/>
      <c r="X225" s="130"/>
      <c r="Y225" s="130"/>
      <c r="Z225" s="130"/>
    </row>
    <row r="226" spans="1:26" ht="15.75" customHeight="1">
      <c r="A226" s="130"/>
      <c r="B226" s="130"/>
      <c r="C226" s="130"/>
      <c r="D226" s="130"/>
      <c r="E226" s="130"/>
      <c r="F226" s="130"/>
      <c r="G226" s="130"/>
      <c r="H226" s="130"/>
      <c r="I226" s="130"/>
      <c r="J226" s="130"/>
      <c r="K226" s="130"/>
      <c r="L226" s="130"/>
      <c r="M226" s="130"/>
      <c r="N226" s="157"/>
      <c r="O226" s="89"/>
      <c r="P226" s="54"/>
      <c r="Q226" s="130"/>
      <c r="R226" s="130"/>
      <c r="S226" s="130"/>
      <c r="T226" s="130"/>
      <c r="U226" s="130"/>
      <c r="V226" s="130"/>
      <c r="W226" s="130"/>
      <c r="X226" s="130"/>
      <c r="Y226" s="130"/>
      <c r="Z226" s="130"/>
    </row>
    <row r="227" spans="1:26" ht="15.75" customHeight="1">
      <c r="A227" s="130"/>
      <c r="B227" s="130"/>
      <c r="C227" s="130"/>
      <c r="D227" s="130"/>
      <c r="E227" s="130"/>
      <c r="F227" s="130"/>
      <c r="G227" s="130"/>
      <c r="H227" s="130"/>
      <c r="I227" s="130"/>
      <c r="J227" s="130"/>
      <c r="K227" s="130"/>
      <c r="L227" s="130"/>
      <c r="M227" s="130"/>
      <c r="N227" s="157"/>
      <c r="O227" s="89"/>
      <c r="P227" s="54"/>
      <c r="Q227" s="130"/>
      <c r="R227" s="130"/>
      <c r="S227" s="130"/>
      <c r="T227" s="130"/>
      <c r="U227" s="130"/>
      <c r="V227" s="130"/>
      <c r="W227" s="130"/>
      <c r="X227" s="130"/>
      <c r="Y227" s="130"/>
      <c r="Z227" s="130"/>
    </row>
    <row r="228" spans="1:26" ht="15.75" customHeight="1">
      <c r="A228" s="130"/>
      <c r="B228" s="130"/>
      <c r="C228" s="130"/>
      <c r="D228" s="130"/>
      <c r="E228" s="130"/>
      <c r="F228" s="130"/>
      <c r="G228" s="130"/>
      <c r="H228" s="130"/>
      <c r="I228" s="130"/>
      <c r="J228" s="130"/>
      <c r="K228" s="130"/>
      <c r="L228" s="130"/>
      <c r="M228" s="130"/>
      <c r="N228" s="157"/>
      <c r="O228" s="89"/>
      <c r="P228" s="54"/>
      <c r="Q228" s="130"/>
      <c r="R228" s="130"/>
      <c r="S228" s="130"/>
      <c r="T228" s="130"/>
      <c r="U228" s="130"/>
      <c r="V228" s="130"/>
      <c r="W228" s="130"/>
      <c r="X228" s="130"/>
      <c r="Y228" s="130"/>
      <c r="Z228" s="130"/>
    </row>
    <row r="229" spans="1:26" ht="15.75" customHeight="1">
      <c r="A229" s="130"/>
      <c r="B229" s="130"/>
      <c r="C229" s="130"/>
      <c r="D229" s="130"/>
      <c r="E229" s="130"/>
      <c r="F229" s="130"/>
      <c r="G229" s="130"/>
      <c r="H229" s="130"/>
      <c r="I229" s="130"/>
      <c r="J229" s="130"/>
      <c r="K229" s="130"/>
      <c r="L229" s="130"/>
      <c r="M229" s="130"/>
      <c r="N229" s="157"/>
      <c r="O229" s="89"/>
      <c r="P229" s="54"/>
      <c r="Q229" s="130"/>
      <c r="R229" s="130"/>
      <c r="S229" s="130"/>
      <c r="T229" s="130"/>
      <c r="U229" s="130"/>
      <c r="V229" s="130"/>
      <c r="W229" s="130"/>
      <c r="X229" s="130"/>
      <c r="Y229" s="130"/>
      <c r="Z229" s="130"/>
    </row>
    <row r="230" spans="1:26" ht="15.75" customHeight="1">
      <c r="A230" s="130"/>
      <c r="B230" s="130"/>
      <c r="C230" s="130"/>
      <c r="D230" s="130"/>
      <c r="E230" s="130"/>
      <c r="F230" s="130"/>
      <c r="G230" s="130"/>
      <c r="H230" s="130"/>
      <c r="I230" s="130"/>
      <c r="J230" s="130"/>
      <c r="K230" s="130"/>
      <c r="L230" s="130"/>
      <c r="M230" s="130"/>
      <c r="N230" s="157"/>
      <c r="O230" s="89"/>
      <c r="P230" s="54"/>
      <c r="Q230" s="130"/>
      <c r="R230" s="130"/>
      <c r="S230" s="130"/>
      <c r="T230" s="130"/>
      <c r="U230" s="130"/>
      <c r="V230" s="130"/>
      <c r="W230" s="130"/>
      <c r="X230" s="130"/>
      <c r="Y230" s="130"/>
      <c r="Z230" s="130"/>
    </row>
    <row r="231" spans="1:26" ht="15.75" customHeight="1">
      <c r="A231" s="130"/>
      <c r="B231" s="130"/>
      <c r="C231" s="130"/>
      <c r="D231" s="130"/>
      <c r="E231" s="130"/>
      <c r="F231" s="130"/>
      <c r="G231" s="130"/>
      <c r="H231" s="130"/>
      <c r="I231" s="130"/>
      <c r="J231" s="130"/>
      <c r="K231" s="130"/>
      <c r="L231" s="130"/>
      <c r="M231" s="130"/>
      <c r="N231" s="157"/>
      <c r="O231" s="89"/>
      <c r="P231" s="54"/>
      <c r="Q231" s="130"/>
      <c r="R231" s="130"/>
      <c r="S231" s="130"/>
      <c r="T231" s="130"/>
      <c r="U231" s="130"/>
      <c r="V231" s="130"/>
      <c r="W231" s="130"/>
      <c r="X231" s="130"/>
      <c r="Y231" s="130"/>
      <c r="Z231" s="130"/>
    </row>
    <row r="232" spans="1:26" ht="15.75" customHeight="1">
      <c r="A232" s="130"/>
      <c r="B232" s="130"/>
      <c r="C232" s="130"/>
      <c r="D232" s="130"/>
      <c r="E232" s="130"/>
      <c r="F232" s="130"/>
      <c r="G232" s="130"/>
      <c r="H232" s="130"/>
      <c r="I232" s="130"/>
      <c r="J232" s="130"/>
      <c r="K232" s="130"/>
      <c r="L232" s="130"/>
      <c r="M232" s="130"/>
      <c r="N232" s="157"/>
      <c r="O232" s="89"/>
      <c r="P232" s="54"/>
      <c r="Q232" s="130"/>
      <c r="R232" s="130"/>
      <c r="S232" s="130"/>
      <c r="T232" s="130"/>
      <c r="U232" s="130"/>
      <c r="V232" s="130"/>
      <c r="W232" s="130"/>
      <c r="X232" s="130"/>
      <c r="Y232" s="130"/>
      <c r="Z232" s="130"/>
    </row>
    <row r="233" spans="1:26" ht="15.75" customHeight="1">
      <c r="A233" s="130"/>
      <c r="B233" s="130"/>
      <c r="C233" s="130"/>
      <c r="D233" s="130"/>
      <c r="E233" s="130"/>
      <c r="F233" s="130"/>
      <c r="G233" s="130"/>
      <c r="H233" s="130"/>
      <c r="I233" s="130"/>
      <c r="J233" s="130"/>
      <c r="K233" s="130"/>
      <c r="L233" s="130"/>
      <c r="M233" s="130"/>
      <c r="N233" s="157"/>
      <c r="O233" s="89"/>
      <c r="P233" s="54"/>
      <c r="Q233" s="130"/>
      <c r="R233" s="130"/>
      <c r="S233" s="130"/>
      <c r="T233" s="130"/>
      <c r="U233" s="130"/>
      <c r="V233" s="130"/>
      <c r="W233" s="130"/>
      <c r="X233" s="130"/>
      <c r="Y233" s="130"/>
      <c r="Z233" s="130"/>
    </row>
    <row r="234" spans="1:26" ht="15.75" customHeight="1">
      <c r="A234" s="130"/>
      <c r="B234" s="130"/>
      <c r="C234" s="130"/>
      <c r="D234" s="130"/>
      <c r="E234" s="130"/>
      <c r="F234" s="130"/>
      <c r="G234" s="130"/>
      <c r="H234" s="130"/>
      <c r="I234" s="130"/>
      <c r="J234" s="130"/>
      <c r="K234" s="130"/>
      <c r="L234" s="130"/>
      <c r="M234" s="130"/>
      <c r="N234" s="157"/>
      <c r="O234" s="89"/>
      <c r="P234" s="54"/>
      <c r="Q234" s="130"/>
      <c r="R234" s="130"/>
      <c r="S234" s="130"/>
      <c r="T234" s="130"/>
      <c r="U234" s="130"/>
      <c r="V234" s="130"/>
      <c r="W234" s="130"/>
      <c r="X234" s="130"/>
      <c r="Y234" s="130"/>
      <c r="Z234" s="130"/>
    </row>
    <row r="235" spans="1:26" ht="15.75" customHeight="1">
      <c r="A235" s="130"/>
      <c r="B235" s="130"/>
      <c r="C235" s="130"/>
      <c r="D235" s="130"/>
      <c r="E235" s="130"/>
      <c r="F235" s="130"/>
      <c r="G235" s="130"/>
      <c r="H235" s="130"/>
      <c r="I235" s="130"/>
      <c r="J235" s="130"/>
      <c r="K235" s="130"/>
      <c r="L235" s="130"/>
      <c r="M235" s="130"/>
      <c r="N235" s="157"/>
      <c r="O235" s="89"/>
      <c r="P235" s="54"/>
      <c r="Q235" s="130"/>
      <c r="R235" s="130"/>
      <c r="S235" s="130"/>
      <c r="T235" s="130"/>
      <c r="U235" s="130"/>
      <c r="V235" s="130"/>
      <c r="W235" s="130"/>
      <c r="X235" s="130"/>
      <c r="Y235" s="130"/>
      <c r="Z235" s="130"/>
    </row>
    <row r="236" spans="1:26" ht="15.75" customHeight="1">
      <c r="A236" s="130"/>
      <c r="B236" s="130"/>
      <c r="C236" s="130"/>
      <c r="D236" s="130"/>
      <c r="E236" s="130"/>
      <c r="F236" s="130"/>
      <c r="G236" s="130"/>
      <c r="H236" s="130"/>
      <c r="I236" s="130"/>
      <c r="J236" s="130"/>
      <c r="K236" s="130"/>
      <c r="L236" s="130"/>
      <c r="M236" s="130"/>
      <c r="N236" s="157"/>
      <c r="O236" s="89"/>
      <c r="P236" s="54"/>
      <c r="Q236" s="130"/>
      <c r="R236" s="130"/>
      <c r="S236" s="130"/>
      <c r="T236" s="130"/>
      <c r="U236" s="130"/>
      <c r="V236" s="130"/>
      <c r="W236" s="130"/>
      <c r="X236" s="130"/>
      <c r="Y236" s="130"/>
      <c r="Z236" s="130"/>
    </row>
    <row r="237" spans="1:26" ht="15.75" customHeight="1">
      <c r="A237" s="130"/>
      <c r="B237" s="130"/>
      <c r="C237" s="130"/>
      <c r="D237" s="130"/>
      <c r="E237" s="130"/>
      <c r="F237" s="130"/>
      <c r="G237" s="130"/>
      <c r="H237" s="130"/>
      <c r="I237" s="130"/>
      <c r="J237" s="130"/>
      <c r="K237" s="130"/>
      <c r="L237" s="130"/>
      <c r="M237" s="130"/>
      <c r="N237" s="157"/>
      <c r="O237" s="89"/>
      <c r="P237" s="54"/>
      <c r="Q237" s="130"/>
      <c r="R237" s="130"/>
      <c r="S237" s="130"/>
      <c r="T237" s="130"/>
      <c r="U237" s="130"/>
      <c r="V237" s="130"/>
      <c r="W237" s="130"/>
      <c r="X237" s="130"/>
      <c r="Y237" s="130"/>
      <c r="Z237" s="130"/>
    </row>
    <row r="238" spans="1:26" ht="15.75" customHeight="1">
      <c r="A238" s="130"/>
      <c r="B238" s="130"/>
      <c r="C238" s="130"/>
      <c r="D238" s="130"/>
      <c r="E238" s="130"/>
      <c r="F238" s="130"/>
      <c r="G238" s="130"/>
      <c r="H238" s="130"/>
      <c r="I238" s="130"/>
      <c r="J238" s="130"/>
      <c r="K238" s="130"/>
      <c r="L238" s="130"/>
      <c r="M238" s="130"/>
      <c r="N238" s="157"/>
      <c r="O238" s="89"/>
      <c r="P238" s="54"/>
      <c r="Q238" s="130"/>
      <c r="R238" s="130"/>
      <c r="S238" s="130"/>
      <c r="T238" s="130"/>
      <c r="U238" s="130"/>
      <c r="V238" s="130"/>
      <c r="W238" s="130"/>
      <c r="X238" s="130"/>
      <c r="Y238" s="130"/>
      <c r="Z238" s="130"/>
    </row>
    <row r="239" spans="1:26" ht="15.75" customHeight="1">
      <c r="A239" s="130"/>
      <c r="B239" s="130"/>
      <c r="C239" s="130"/>
      <c r="D239" s="130"/>
      <c r="E239" s="130"/>
      <c r="F239" s="130"/>
      <c r="G239" s="130"/>
      <c r="H239" s="130"/>
      <c r="I239" s="130"/>
      <c r="J239" s="130"/>
      <c r="K239" s="130"/>
      <c r="L239" s="130"/>
      <c r="M239" s="130"/>
      <c r="N239" s="157"/>
      <c r="O239" s="89"/>
      <c r="P239" s="54"/>
      <c r="Q239" s="130"/>
      <c r="R239" s="130"/>
      <c r="S239" s="130"/>
      <c r="T239" s="130"/>
      <c r="U239" s="130"/>
      <c r="V239" s="130"/>
      <c r="W239" s="130"/>
      <c r="X239" s="130"/>
      <c r="Y239" s="130"/>
      <c r="Z239" s="130"/>
    </row>
    <row r="240" spans="1:26" ht="15.75" customHeight="1">
      <c r="A240" s="130"/>
      <c r="B240" s="130"/>
      <c r="C240" s="130"/>
      <c r="D240" s="130"/>
      <c r="E240" s="130"/>
      <c r="F240" s="130"/>
      <c r="G240" s="130"/>
      <c r="H240" s="130"/>
      <c r="I240" s="130"/>
      <c r="J240" s="130"/>
      <c r="K240" s="130"/>
      <c r="L240" s="130"/>
      <c r="M240" s="130"/>
      <c r="N240" s="157"/>
      <c r="O240" s="89"/>
      <c r="P240" s="54"/>
      <c r="Q240" s="130"/>
      <c r="R240" s="130"/>
      <c r="S240" s="130"/>
      <c r="T240" s="130"/>
      <c r="U240" s="130"/>
      <c r="V240" s="130"/>
      <c r="W240" s="130"/>
      <c r="X240" s="130"/>
      <c r="Y240" s="130"/>
      <c r="Z240" s="130"/>
    </row>
    <row r="241" spans="1:26" ht="15.75" customHeight="1">
      <c r="A241" s="130"/>
      <c r="B241" s="130"/>
      <c r="C241" s="130"/>
      <c r="D241" s="130"/>
      <c r="E241" s="130"/>
      <c r="F241" s="130"/>
      <c r="G241" s="130"/>
      <c r="H241" s="130"/>
      <c r="I241" s="130"/>
      <c r="J241" s="130"/>
      <c r="K241" s="130"/>
      <c r="L241" s="130"/>
      <c r="M241" s="130"/>
      <c r="N241" s="157"/>
      <c r="O241" s="89"/>
      <c r="P241" s="54"/>
      <c r="Q241" s="130"/>
      <c r="R241" s="130"/>
      <c r="S241" s="130"/>
      <c r="T241" s="130"/>
      <c r="U241" s="130"/>
      <c r="V241" s="130"/>
      <c r="W241" s="130"/>
      <c r="X241" s="130"/>
      <c r="Y241" s="130"/>
      <c r="Z241" s="130"/>
    </row>
    <row r="242" spans="1:26" ht="15.75" customHeight="1">
      <c r="A242" s="130"/>
      <c r="B242" s="130"/>
      <c r="C242" s="130"/>
      <c r="D242" s="130"/>
      <c r="E242" s="130"/>
      <c r="F242" s="130"/>
      <c r="G242" s="130"/>
      <c r="H242" s="130"/>
      <c r="I242" s="130"/>
      <c r="J242" s="130"/>
      <c r="K242" s="130"/>
      <c r="L242" s="130"/>
      <c r="M242" s="130"/>
      <c r="N242" s="157"/>
      <c r="O242" s="89"/>
      <c r="P242" s="54"/>
      <c r="Q242" s="130"/>
      <c r="R242" s="130"/>
      <c r="S242" s="130"/>
      <c r="T242" s="130"/>
      <c r="U242" s="130"/>
      <c r="V242" s="130"/>
      <c r="W242" s="130"/>
      <c r="X242" s="130"/>
      <c r="Y242" s="130"/>
      <c r="Z242" s="130"/>
    </row>
    <row r="243" spans="1:26" ht="15.75" customHeight="1">
      <c r="A243" s="130"/>
      <c r="B243" s="130"/>
      <c r="C243" s="130"/>
      <c r="D243" s="130"/>
      <c r="E243" s="130"/>
      <c r="F243" s="130"/>
      <c r="G243" s="130"/>
      <c r="H243" s="130"/>
      <c r="I243" s="130"/>
      <c r="J243" s="130"/>
      <c r="K243" s="130"/>
      <c r="L243" s="130"/>
      <c r="M243" s="130"/>
      <c r="N243" s="157"/>
      <c r="O243" s="89"/>
      <c r="P243" s="54"/>
      <c r="Q243" s="130"/>
      <c r="R243" s="130"/>
      <c r="S243" s="130"/>
      <c r="T243" s="130"/>
      <c r="U243" s="130"/>
      <c r="V243" s="130"/>
      <c r="W243" s="130"/>
      <c r="X243" s="130"/>
      <c r="Y243" s="130"/>
      <c r="Z243" s="130"/>
    </row>
    <row r="244" spans="1:26" ht="15.75" customHeight="1">
      <c r="A244" s="130"/>
      <c r="B244" s="130"/>
      <c r="C244" s="130"/>
      <c r="D244" s="130"/>
      <c r="E244" s="130"/>
      <c r="F244" s="130"/>
      <c r="G244" s="130"/>
      <c r="H244" s="130"/>
      <c r="I244" s="130"/>
      <c r="J244" s="130"/>
      <c r="K244" s="130"/>
      <c r="L244" s="130"/>
      <c r="M244" s="130"/>
      <c r="N244" s="157"/>
      <c r="O244" s="89"/>
      <c r="P244" s="54"/>
      <c r="Q244" s="130"/>
      <c r="R244" s="130"/>
      <c r="S244" s="130"/>
      <c r="T244" s="130"/>
      <c r="U244" s="130"/>
      <c r="V244" s="130"/>
      <c r="W244" s="130"/>
      <c r="X244" s="130"/>
      <c r="Y244" s="130"/>
      <c r="Z244" s="130"/>
    </row>
    <row r="245" spans="1:26" ht="15.75" customHeight="1">
      <c r="A245" s="130"/>
      <c r="B245" s="130"/>
      <c r="C245" s="130"/>
      <c r="D245" s="130"/>
      <c r="E245" s="130"/>
      <c r="F245" s="130"/>
      <c r="G245" s="130"/>
      <c r="H245" s="130"/>
      <c r="I245" s="130"/>
      <c r="J245" s="130"/>
      <c r="K245" s="130"/>
      <c r="L245" s="130"/>
      <c r="M245" s="130"/>
      <c r="N245" s="157"/>
      <c r="O245" s="89"/>
      <c r="P245" s="54"/>
      <c r="Q245" s="130"/>
      <c r="R245" s="130"/>
      <c r="S245" s="130"/>
      <c r="T245" s="130"/>
      <c r="U245" s="130"/>
      <c r="V245" s="130"/>
      <c r="W245" s="130"/>
      <c r="X245" s="130"/>
      <c r="Y245" s="130"/>
      <c r="Z245" s="130"/>
    </row>
    <row r="246" spans="1:26" ht="15.75" customHeight="1">
      <c r="A246" s="130"/>
      <c r="B246" s="130"/>
      <c r="C246" s="130"/>
      <c r="D246" s="130"/>
      <c r="E246" s="130"/>
      <c r="F246" s="130"/>
      <c r="G246" s="130"/>
      <c r="H246" s="130"/>
      <c r="I246" s="130"/>
      <c r="J246" s="130"/>
      <c r="K246" s="130"/>
      <c r="L246" s="130"/>
      <c r="M246" s="130"/>
      <c r="N246" s="157"/>
      <c r="O246" s="89"/>
      <c r="P246" s="54"/>
      <c r="Q246" s="130"/>
      <c r="R246" s="130"/>
      <c r="S246" s="130"/>
      <c r="T246" s="130"/>
      <c r="U246" s="130"/>
      <c r="V246" s="130"/>
      <c r="W246" s="130"/>
      <c r="X246" s="130"/>
      <c r="Y246" s="130"/>
      <c r="Z246" s="130"/>
    </row>
    <row r="247" spans="1:26" ht="15.75" customHeight="1">
      <c r="A247" s="130"/>
      <c r="B247" s="130"/>
      <c r="C247" s="130"/>
      <c r="D247" s="130"/>
      <c r="E247" s="130"/>
      <c r="F247" s="130"/>
      <c r="G247" s="130"/>
      <c r="H247" s="130"/>
      <c r="I247" s="130"/>
      <c r="J247" s="130"/>
      <c r="K247" s="130"/>
      <c r="L247" s="130"/>
      <c r="M247" s="130"/>
      <c r="N247" s="157"/>
      <c r="O247" s="89"/>
      <c r="P247" s="54"/>
      <c r="Q247" s="130"/>
      <c r="R247" s="130"/>
      <c r="S247" s="130"/>
      <c r="T247" s="130"/>
      <c r="U247" s="130"/>
      <c r="V247" s="130"/>
      <c r="W247" s="130"/>
      <c r="X247" s="130"/>
      <c r="Y247" s="130"/>
      <c r="Z247" s="130"/>
    </row>
    <row r="248" spans="1:26" ht="15.75" customHeight="1">
      <c r="A248" s="130"/>
      <c r="B248" s="130"/>
      <c r="C248" s="130"/>
      <c r="D248" s="130"/>
      <c r="E248" s="130"/>
      <c r="F248" s="130"/>
      <c r="G248" s="130"/>
      <c r="H248" s="130"/>
      <c r="I248" s="130"/>
      <c r="J248" s="130"/>
      <c r="K248" s="130"/>
      <c r="L248" s="130"/>
      <c r="M248" s="130"/>
      <c r="N248" s="157"/>
      <c r="O248" s="89"/>
      <c r="P248" s="54"/>
      <c r="Q248" s="130"/>
      <c r="R248" s="130"/>
      <c r="S248" s="130"/>
      <c r="T248" s="130"/>
      <c r="U248" s="130"/>
      <c r="V248" s="130"/>
      <c r="W248" s="130"/>
      <c r="X248" s="130"/>
      <c r="Y248" s="130"/>
      <c r="Z248" s="130"/>
    </row>
    <row r="249" spans="1:26" ht="15.75" customHeight="1">
      <c r="A249" s="130"/>
      <c r="B249" s="130"/>
      <c r="C249" s="130"/>
      <c r="D249" s="130"/>
      <c r="E249" s="130"/>
      <c r="F249" s="130"/>
      <c r="G249" s="130"/>
      <c r="H249" s="130"/>
      <c r="I249" s="130"/>
      <c r="J249" s="130"/>
      <c r="K249" s="130"/>
      <c r="L249" s="130"/>
      <c r="M249" s="130"/>
      <c r="N249" s="157"/>
      <c r="O249" s="89"/>
      <c r="P249" s="54"/>
      <c r="Q249" s="130"/>
      <c r="R249" s="130"/>
      <c r="S249" s="130"/>
      <c r="T249" s="130"/>
      <c r="U249" s="130"/>
      <c r="V249" s="130"/>
      <c r="W249" s="130"/>
      <c r="X249" s="130"/>
      <c r="Y249" s="130"/>
      <c r="Z249" s="130"/>
    </row>
    <row r="250" spans="1:26" ht="15.75" customHeight="1">
      <c r="A250" s="130"/>
      <c r="B250" s="130"/>
      <c r="C250" s="130"/>
      <c r="D250" s="130"/>
      <c r="E250" s="130"/>
      <c r="F250" s="130"/>
      <c r="G250" s="130"/>
      <c r="H250" s="130"/>
      <c r="I250" s="130"/>
      <c r="J250" s="130"/>
      <c r="K250" s="130"/>
      <c r="L250" s="130"/>
      <c r="M250" s="130"/>
      <c r="N250" s="157"/>
      <c r="O250" s="89"/>
      <c r="P250" s="54"/>
      <c r="Q250" s="130"/>
      <c r="R250" s="130"/>
      <c r="S250" s="130"/>
      <c r="T250" s="130"/>
      <c r="U250" s="130"/>
      <c r="V250" s="130"/>
      <c r="W250" s="130"/>
      <c r="X250" s="130"/>
      <c r="Y250" s="130"/>
      <c r="Z250" s="130"/>
    </row>
    <row r="251" spans="1:26" ht="15.75" customHeight="1">
      <c r="A251" s="130"/>
      <c r="B251" s="130"/>
      <c r="C251" s="130"/>
      <c r="D251" s="130"/>
      <c r="E251" s="130"/>
      <c r="F251" s="130"/>
      <c r="G251" s="130"/>
      <c r="H251" s="130"/>
      <c r="I251" s="130"/>
      <c r="J251" s="130"/>
      <c r="K251" s="130"/>
      <c r="L251" s="130"/>
      <c r="M251" s="130"/>
      <c r="N251" s="157"/>
      <c r="O251" s="89"/>
      <c r="P251" s="54"/>
      <c r="Q251" s="130"/>
      <c r="R251" s="130"/>
      <c r="S251" s="130"/>
      <c r="T251" s="130"/>
      <c r="U251" s="130"/>
      <c r="V251" s="130"/>
      <c r="W251" s="130"/>
      <c r="X251" s="130"/>
      <c r="Y251" s="130"/>
      <c r="Z251" s="130"/>
    </row>
    <row r="252" spans="1:26" ht="15.75" customHeight="1">
      <c r="A252" s="130"/>
      <c r="B252" s="130"/>
      <c r="C252" s="130"/>
      <c r="D252" s="130"/>
      <c r="E252" s="130"/>
      <c r="F252" s="130"/>
      <c r="G252" s="130"/>
      <c r="H252" s="130"/>
      <c r="I252" s="130"/>
      <c r="J252" s="130"/>
      <c r="K252" s="130"/>
      <c r="L252" s="130"/>
      <c r="M252" s="130"/>
      <c r="N252" s="157"/>
      <c r="O252" s="89"/>
      <c r="P252" s="54"/>
      <c r="Q252" s="130"/>
      <c r="R252" s="130"/>
      <c r="S252" s="130"/>
      <c r="T252" s="130"/>
      <c r="U252" s="130"/>
      <c r="V252" s="130"/>
      <c r="W252" s="130"/>
      <c r="X252" s="130"/>
      <c r="Y252" s="130"/>
      <c r="Z252" s="130"/>
    </row>
    <row r="253" spans="1:26" ht="15.75" customHeight="1">
      <c r="A253" s="130"/>
      <c r="B253" s="130"/>
      <c r="C253" s="130"/>
      <c r="D253" s="130"/>
      <c r="E253" s="130"/>
      <c r="F253" s="130"/>
      <c r="G253" s="130"/>
      <c r="H253" s="130"/>
      <c r="I253" s="130"/>
      <c r="J253" s="130"/>
      <c r="K253" s="130"/>
      <c r="L253" s="130"/>
      <c r="M253" s="130"/>
      <c r="N253" s="157"/>
      <c r="O253" s="89"/>
      <c r="P253" s="54"/>
      <c r="Q253" s="130"/>
      <c r="R253" s="130"/>
      <c r="S253" s="130"/>
      <c r="T253" s="130"/>
      <c r="U253" s="130"/>
      <c r="V253" s="130"/>
      <c r="W253" s="130"/>
      <c r="X253" s="130"/>
      <c r="Y253" s="130"/>
      <c r="Z253" s="130"/>
    </row>
    <row r="254" spans="1:26" ht="15.75" customHeight="1">
      <c r="A254" s="130"/>
      <c r="B254" s="130"/>
      <c r="C254" s="130"/>
      <c r="D254" s="130"/>
      <c r="E254" s="130"/>
      <c r="F254" s="130"/>
      <c r="G254" s="130"/>
      <c r="H254" s="130"/>
      <c r="I254" s="130"/>
      <c r="J254" s="130"/>
      <c r="K254" s="130"/>
      <c r="L254" s="130"/>
      <c r="M254" s="130"/>
      <c r="N254" s="157"/>
      <c r="O254" s="89"/>
      <c r="P254" s="54"/>
      <c r="Q254" s="130"/>
      <c r="R254" s="130"/>
      <c r="S254" s="130"/>
      <c r="T254" s="130"/>
      <c r="U254" s="130"/>
      <c r="V254" s="130"/>
      <c r="W254" s="130"/>
      <c r="X254" s="130"/>
      <c r="Y254" s="130"/>
      <c r="Z254" s="130"/>
    </row>
    <row r="255" spans="1:26" ht="15.75" customHeight="1">
      <c r="A255" s="130"/>
      <c r="B255" s="130"/>
      <c r="C255" s="130"/>
      <c r="D255" s="130"/>
      <c r="E255" s="130"/>
      <c r="F255" s="130"/>
      <c r="G255" s="130"/>
      <c r="H255" s="130"/>
      <c r="I255" s="130"/>
      <c r="J255" s="130"/>
      <c r="K255" s="130"/>
      <c r="L255" s="130"/>
      <c r="M255" s="130"/>
      <c r="N255" s="157"/>
      <c r="O255" s="89"/>
      <c r="P255" s="54"/>
      <c r="Q255" s="130"/>
      <c r="R255" s="130"/>
      <c r="S255" s="130"/>
      <c r="T255" s="130"/>
      <c r="U255" s="130"/>
      <c r="V255" s="130"/>
      <c r="W255" s="130"/>
      <c r="X255" s="130"/>
      <c r="Y255" s="130"/>
      <c r="Z255" s="130"/>
    </row>
    <row r="256" spans="1:26" ht="15.75" customHeight="1">
      <c r="A256" s="130"/>
      <c r="B256" s="130"/>
      <c r="C256" s="130"/>
      <c r="D256" s="130"/>
      <c r="E256" s="130"/>
      <c r="F256" s="130"/>
      <c r="G256" s="130"/>
      <c r="H256" s="130"/>
      <c r="I256" s="130"/>
      <c r="J256" s="130"/>
      <c r="K256" s="130"/>
      <c r="L256" s="130"/>
      <c r="M256" s="130"/>
      <c r="N256" s="157"/>
      <c r="O256" s="89"/>
      <c r="P256" s="54"/>
      <c r="Q256" s="130"/>
      <c r="R256" s="130"/>
      <c r="S256" s="130"/>
      <c r="T256" s="130"/>
      <c r="U256" s="130"/>
      <c r="V256" s="130"/>
      <c r="W256" s="130"/>
      <c r="X256" s="130"/>
      <c r="Y256" s="130"/>
      <c r="Z256" s="130"/>
    </row>
    <row r="257" spans="1:26" ht="15.75" customHeight="1">
      <c r="A257" s="130"/>
      <c r="B257" s="130"/>
      <c r="C257" s="130"/>
      <c r="D257" s="130"/>
      <c r="E257" s="130"/>
      <c r="F257" s="130"/>
      <c r="G257" s="130"/>
      <c r="H257" s="130"/>
      <c r="I257" s="130"/>
      <c r="J257" s="130"/>
      <c r="K257" s="130"/>
      <c r="L257" s="130"/>
      <c r="M257" s="130"/>
      <c r="N257" s="157"/>
      <c r="O257" s="89"/>
      <c r="P257" s="54"/>
      <c r="Q257" s="130"/>
      <c r="R257" s="130"/>
      <c r="S257" s="130"/>
      <c r="T257" s="130"/>
      <c r="U257" s="130"/>
      <c r="V257" s="130"/>
      <c r="W257" s="130"/>
      <c r="X257" s="130"/>
      <c r="Y257" s="130"/>
      <c r="Z257" s="130"/>
    </row>
    <row r="258" spans="1:26" ht="15.75" customHeight="1">
      <c r="A258" s="130"/>
      <c r="B258" s="130"/>
      <c r="C258" s="130"/>
      <c r="D258" s="130"/>
      <c r="E258" s="130"/>
      <c r="F258" s="130"/>
      <c r="G258" s="130"/>
      <c r="H258" s="130"/>
      <c r="I258" s="130"/>
      <c r="J258" s="130"/>
      <c r="K258" s="130"/>
      <c r="L258" s="130"/>
      <c r="M258" s="130"/>
      <c r="N258" s="157"/>
      <c r="O258" s="89"/>
      <c r="P258" s="54"/>
      <c r="Q258" s="130"/>
      <c r="R258" s="130"/>
      <c r="S258" s="130"/>
      <c r="T258" s="130"/>
      <c r="U258" s="130"/>
      <c r="V258" s="130"/>
      <c r="W258" s="130"/>
      <c r="X258" s="130"/>
      <c r="Y258" s="130"/>
      <c r="Z258" s="130"/>
    </row>
    <row r="259" spans="1:26" ht="15.75" customHeight="1">
      <c r="A259" s="130"/>
      <c r="B259" s="130"/>
      <c r="C259" s="130"/>
      <c r="D259" s="130"/>
      <c r="E259" s="130"/>
      <c r="F259" s="130"/>
      <c r="G259" s="130"/>
      <c r="H259" s="130"/>
      <c r="I259" s="130"/>
      <c r="J259" s="130"/>
      <c r="K259" s="130"/>
      <c r="L259" s="130"/>
      <c r="M259" s="130"/>
      <c r="N259" s="157"/>
      <c r="O259" s="89"/>
      <c r="P259" s="54"/>
      <c r="Q259" s="130"/>
      <c r="R259" s="130"/>
      <c r="S259" s="130"/>
      <c r="T259" s="130"/>
      <c r="U259" s="130"/>
      <c r="V259" s="130"/>
      <c r="W259" s="130"/>
      <c r="X259" s="130"/>
      <c r="Y259" s="130"/>
      <c r="Z259" s="130"/>
    </row>
    <row r="260" spans="1:26" ht="15.75" customHeight="1">
      <c r="A260" s="130"/>
      <c r="B260" s="130"/>
      <c r="C260" s="130"/>
      <c r="D260" s="130"/>
      <c r="E260" s="130"/>
      <c r="F260" s="130"/>
      <c r="G260" s="130"/>
      <c r="H260" s="130"/>
      <c r="I260" s="130"/>
      <c r="J260" s="130"/>
      <c r="K260" s="130"/>
      <c r="L260" s="130"/>
      <c r="M260" s="130"/>
      <c r="N260" s="157"/>
      <c r="O260" s="89"/>
      <c r="P260" s="54"/>
      <c r="Q260" s="130"/>
      <c r="R260" s="130"/>
      <c r="S260" s="130"/>
      <c r="T260" s="130"/>
      <c r="U260" s="130"/>
      <c r="V260" s="130"/>
      <c r="W260" s="130"/>
      <c r="X260" s="130"/>
      <c r="Y260" s="130"/>
      <c r="Z260" s="130"/>
    </row>
    <row r="261" spans="1:26" ht="15.75" customHeight="1">
      <c r="A261" s="130"/>
      <c r="B261" s="130"/>
      <c r="C261" s="130"/>
      <c r="D261" s="130"/>
      <c r="E261" s="130"/>
      <c r="F261" s="130"/>
      <c r="G261" s="130"/>
      <c r="H261" s="130"/>
      <c r="I261" s="130"/>
      <c r="J261" s="130"/>
      <c r="K261" s="130"/>
      <c r="L261" s="130"/>
      <c r="M261" s="130"/>
      <c r="N261" s="157"/>
      <c r="O261" s="89"/>
      <c r="P261" s="54"/>
      <c r="Q261" s="130"/>
      <c r="R261" s="130"/>
      <c r="S261" s="130"/>
      <c r="T261" s="130"/>
      <c r="U261" s="130"/>
      <c r="V261" s="130"/>
      <c r="W261" s="130"/>
      <c r="X261" s="130"/>
      <c r="Y261" s="130"/>
      <c r="Z261" s="130"/>
    </row>
    <row r="262" spans="1:26" ht="15.75" customHeight="1">
      <c r="A262" s="130"/>
      <c r="B262" s="130"/>
      <c r="C262" s="130"/>
      <c r="D262" s="130"/>
      <c r="E262" s="130"/>
      <c r="F262" s="130"/>
      <c r="G262" s="130"/>
      <c r="H262" s="130"/>
      <c r="I262" s="130"/>
      <c r="J262" s="130"/>
      <c r="K262" s="130"/>
      <c r="L262" s="130"/>
      <c r="M262" s="130"/>
      <c r="N262" s="157"/>
      <c r="O262" s="89"/>
      <c r="P262" s="54"/>
      <c r="Q262" s="130"/>
      <c r="R262" s="130"/>
      <c r="S262" s="130"/>
      <c r="T262" s="130"/>
      <c r="U262" s="130"/>
      <c r="V262" s="130"/>
      <c r="W262" s="130"/>
      <c r="X262" s="130"/>
      <c r="Y262" s="130"/>
      <c r="Z262" s="130"/>
    </row>
    <row r="263" spans="1:26" ht="15.75" customHeight="1">
      <c r="A263" s="130"/>
      <c r="B263" s="130"/>
      <c r="C263" s="130"/>
      <c r="D263" s="130"/>
      <c r="E263" s="130"/>
      <c r="F263" s="130"/>
      <c r="G263" s="130"/>
      <c r="H263" s="130"/>
      <c r="I263" s="130"/>
      <c r="J263" s="130"/>
      <c r="K263" s="130"/>
      <c r="L263" s="130"/>
      <c r="M263" s="130"/>
      <c r="N263" s="157"/>
      <c r="O263" s="89"/>
      <c r="P263" s="54"/>
      <c r="Q263" s="130"/>
      <c r="R263" s="130"/>
      <c r="S263" s="130"/>
      <c r="T263" s="130"/>
      <c r="U263" s="130"/>
      <c r="V263" s="130"/>
      <c r="W263" s="130"/>
      <c r="X263" s="130"/>
      <c r="Y263" s="130"/>
      <c r="Z263" s="130"/>
    </row>
    <row r="264" spans="1:26" ht="15.75" customHeight="1">
      <c r="A264" s="130"/>
      <c r="B264" s="130"/>
      <c r="C264" s="130"/>
      <c r="D264" s="130"/>
      <c r="E264" s="130"/>
      <c r="F264" s="130"/>
      <c r="G264" s="130"/>
      <c r="H264" s="130"/>
      <c r="I264" s="130"/>
      <c r="J264" s="130"/>
      <c r="K264" s="130"/>
      <c r="L264" s="130"/>
      <c r="M264" s="130"/>
      <c r="N264" s="157"/>
      <c r="O264" s="89"/>
      <c r="P264" s="54"/>
      <c r="Q264" s="130"/>
      <c r="R264" s="130"/>
      <c r="S264" s="130"/>
      <c r="T264" s="130"/>
      <c r="U264" s="130"/>
      <c r="V264" s="130"/>
      <c r="W264" s="130"/>
      <c r="X264" s="130"/>
      <c r="Y264" s="130"/>
      <c r="Z264" s="130"/>
    </row>
    <row r="265" spans="1:26" ht="15.75" customHeight="1">
      <c r="A265" s="130"/>
      <c r="B265" s="130"/>
      <c r="C265" s="130"/>
      <c r="D265" s="130"/>
      <c r="E265" s="130"/>
      <c r="F265" s="130"/>
      <c r="G265" s="130"/>
      <c r="H265" s="130"/>
      <c r="I265" s="130"/>
      <c r="J265" s="130"/>
      <c r="K265" s="130"/>
      <c r="L265" s="130"/>
      <c r="M265" s="130"/>
      <c r="N265" s="157"/>
      <c r="O265" s="89"/>
      <c r="P265" s="54"/>
      <c r="Q265" s="130"/>
      <c r="R265" s="130"/>
      <c r="S265" s="130"/>
      <c r="T265" s="130"/>
      <c r="U265" s="130"/>
      <c r="V265" s="130"/>
      <c r="W265" s="130"/>
      <c r="X265" s="130"/>
      <c r="Y265" s="130"/>
      <c r="Z265" s="130"/>
    </row>
    <row r="266" spans="1:26" ht="15.75" customHeight="1">
      <c r="A266" s="130"/>
      <c r="B266" s="130"/>
      <c r="C266" s="130"/>
      <c r="D266" s="130"/>
      <c r="E266" s="130"/>
      <c r="F266" s="130"/>
      <c r="G266" s="130"/>
      <c r="H266" s="130"/>
      <c r="I266" s="130"/>
      <c r="J266" s="130"/>
      <c r="K266" s="130"/>
      <c r="L266" s="130"/>
      <c r="M266" s="130"/>
      <c r="N266" s="157"/>
      <c r="O266" s="89"/>
      <c r="P266" s="54"/>
      <c r="Q266" s="130"/>
      <c r="R266" s="130"/>
      <c r="S266" s="130"/>
      <c r="T266" s="130"/>
      <c r="U266" s="130"/>
      <c r="V266" s="130"/>
      <c r="W266" s="130"/>
      <c r="X266" s="130"/>
      <c r="Y266" s="130"/>
      <c r="Z266" s="130"/>
    </row>
    <row r="267" spans="1:26" ht="15.75" customHeight="1">
      <c r="A267" s="130"/>
      <c r="B267" s="130"/>
      <c r="C267" s="130"/>
      <c r="D267" s="130"/>
      <c r="E267" s="130"/>
      <c r="F267" s="130"/>
      <c r="G267" s="130"/>
      <c r="H267" s="130"/>
      <c r="I267" s="130"/>
      <c r="J267" s="130"/>
      <c r="K267" s="130"/>
      <c r="L267" s="130"/>
      <c r="M267" s="130"/>
      <c r="N267" s="157"/>
      <c r="O267" s="89"/>
      <c r="P267" s="54"/>
      <c r="Q267" s="130"/>
      <c r="R267" s="130"/>
      <c r="S267" s="130"/>
      <c r="T267" s="130"/>
      <c r="U267" s="130"/>
      <c r="V267" s="130"/>
      <c r="W267" s="130"/>
      <c r="X267" s="130"/>
      <c r="Y267" s="130"/>
      <c r="Z267" s="130"/>
    </row>
    <row r="268" spans="1:26" ht="15.75" customHeight="1">
      <c r="A268" s="130"/>
      <c r="B268" s="130"/>
      <c r="C268" s="130"/>
      <c r="D268" s="130"/>
      <c r="E268" s="130"/>
      <c r="F268" s="130"/>
      <c r="G268" s="130"/>
      <c r="H268" s="130"/>
      <c r="I268" s="130"/>
      <c r="J268" s="130"/>
      <c r="K268" s="130"/>
      <c r="L268" s="130"/>
      <c r="M268" s="130"/>
      <c r="N268" s="157"/>
      <c r="O268" s="89"/>
      <c r="P268" s="54"/>
      <c r="Q268" s="130"/>
      <c r="R268" s="130"/>
      <c r="S268" s="130"/>
      <c r="T268" s="130"/>
      <c r="U268" s="130"/>
      <c r="V268" s="130"/>
      <c r="W268" s="130"/>
      <c r="X268" s="130"/>
      <c r="Y268" s="130"/>
      <c r="Z268" s="130"/>
    </row>
    <row r="269" spans="1:26" ht="15.75" customHeight="1">
      <c r="A269" s="130"/>
      <c r="B269" s="130"/>
      <c r="C269" s="130"/>
      <c r="D269" s="130"/>
      <c r="E269" s="130"/>
      <c r="F269" s="130"/>
      <c r="G269" s="130"/>
      <c r="H269" s="130"/>
      <c r="I269" s="130"/>
      <c r="J269" s="130"/>
      <c r="K269" s="130"/>
      <c r="L269" s="130"/>
      <c r="M269" s="130"/>
      <c r="N269" s="157"/>
      <c r="O269" s="89"/>
      <c r="P269" s="54"/>
      <c r="Q269" s="130"/>
      <c r="R269" s="130"/>
      <c r="S269" s="130"/>
      <c r="T269" s="130"/>
      <c r="U269" s="130"/>
      <c r="V269" s="130"/>
      <c r="W269" s="130"/>
      <c r="X269" s="130"/>
      <c r="Y269" s="130"/>
      <c r="Z269" s="130"/>
    </row>
    <row r="270" spans="1:26" ht="15.75" customHeight="1">
      <c r="A270" s="130"/>
      <c r="B270" s="130"/>
      <c r="C270" s="130"/>
      <c r="D270" s="130"/>
      <c r="E270" s="130"/>
      <c r="F270" s="130"/>
      <c r="G270" s="130"/>
      <c r="H270" s="130"/>
      <c r="I270" s="130"/>
      <c r="J270" s="130"/>
      <c r="K270" s="130"/>
      <c r="L270" s="130"/>
      <c r="M270" s="130"/>
      <c r="N270" s="157"/>
      <c r="O270" s="89"/>
      <c r="P270" s="54"/>
      <c r="Q270" s="130"/>
      <c r="R270" s="130"/>
      <c r="S270" s="130"/>
      <c r="T270" s="130"/>
      <c r="U270" s="130"/>
      <c r="V270" s="130"/>
      <c r="W270" s="130"/>
      <c r="X270" s="130"/>
      <c r="Y270" s="130"/>
      <c r="Z270" s="130"/>
    </row>
    <row r="271" spans="1:26" ht="15.75" customHeight="1">
      <c r="A271" s="130"/>
      <c r="B271" s="130"/>
      <c r="C271" s="130"/>
      <c r="D271" s="130"/>
      <c r="E271" s="130"/>
      <c r="F271" s="130"/>
      <c r="G271" s="130"/>
      <c r="H271" s="130"/>
      <c r="I271" s="130"/>
      <c r="J271" s="130"/>
      <c r="K271" s="130"/>
      <c r="L271" s="130"/>
      <c r="M271" s="130"/>
      <c r="N271" s="157"/>
      <c r="O271" s="89"/>
      <c r="P271" s="54"/>
      <c r="Q271" s="130"/>
      <c r="R271" s="130"/>
      <c r="S271" s="130"/>
      <c r="T271" s="130"/>
      <c r="U271" s="130"/>
      <c r="V271" s="130"/>
      <c r="W271" s="130"/>
      <c r="X271" s="130"/>
      <c r="Y271" s="130"/>
      <c r="Z271" s="130"/>
    </row>
    <row r="272" spans="1:26" ht="15.75" customHeight="1">
      <c r="A272" s="130"/>
      <c r="B272" s="130"/>
      <c r="C272" s="130"/>
      <c r="D272" s="130"/>
      <c r="E272" s="130"/>
      <c r="F272" s="130"/>
      <c r="G272" s="130"/>
      <c r="H272" s="130"/>
      <c r="I272" s="130"/>
      <c r="J272" s="130"/>
      <c r="K272" s="130"/>
      <c r="L272" s="130"/>
      <c r="M272" s="130"/>
      <c r="N272" s="157"/>
      <c r="O272" s="89"/>
      <c r="P272" s="54"/>
      <c r="Q272" s="130"/>
      <c r="R272" s="130"/>
      <c r="S272" s="130"/>
      <c r="T272" s="130"/>
      <c r="U272" s="130"/>
      <c r="V272" s="130"/>
      <c r="W272" s="130"/>
      <c r="X272" s="130"/>
      <c r="Y272" s="130"/>
      <c r="Z272" s="130"/>
    </row>
    <row r="273" spans="1:26" ht="15.75" customHeight="1">
      <c r="A273" s="130"/>
      <c r="B273" s="130"/>
      <c r="C273" s="130"/>
      <c r="D273" s="130"/>
      <c r="E273" s="130"/>
      <c r="F273" s="130"/>
      <c r="G273" s="130"/>
      <c r="H273" s="130"/>
      <c r="I273" s="130"/>
      <c r="J273" s="130"/>
      <c r="K273" s="130"/>
      <c r="L273" s="130"/>
      <c r="M273" s="130"/>
      <c r="N273" s="157"/>
      <c r="O273" s="89"/>
      <c r="P273" s="54"/>
      <c r="Q273" s="130"/>
      <c r="R273" s="130"/>
      <c r="S273" s="130"/>
      <c r="T273" s="130"/>
      <c r="U273" s="130"/>
      <c r="V273" s="130"/>
      <c r="W273" s="130"/>
      <c r="X273" s="130"/>
      <c r="Y273" s="130"/>
      <c r="Z273" s="130"/>
    </row>
    <row r="274" spans="1:26" ht="15.75" customHeight="1">
      <c r="A274" s="130"/>
      <c r="B274" s="130"/>
      <c r="C274" s="130"/>
      <c r="D274" s="130"/>
      <c r="E274" s="130"/>
      <c r="F274" s="130"/>
      <c r="G274" s="130"/>
      <c r="H274" s="130"/>
      <c r="I274" s="130"/>
      <c r="J274" s="130"/>
      <c r="K274" s="130"/>
      <c r="L274" s="130"/>
      <c r="M274" s="130"/>
      <c r="N274" s="157"/>
      <c r="O274" s="89"/>
      <c r="P274" s="54"/>
      <c r="Q274" s="130"/>
      <c r="R274" s="130"/>
      <c r="S274" s="130"/>
      <c r="T274" s="130"/>
      <c r="U274" s="130"/>
      <c r="V274" s="130"/>
      <c r="W274" s="130"/>
      <c r="X274" s="130"/>
      <c r="Y274" s="130"/>
      <c r="Z274" s="130"/>
    </row>
    <row r="275" spans="1:26" ht="15.75" customHeight="1">
      <c r="A275" s="130"/>
      <c r="B275" s="130"/>
      <c r="C275" s="130"/>
      <c r="D275" s="130"/>
      <c r="E275" s="130"/>
      <c r="F275" s="130"/>
      <c r="G275" s="130"/>
      <c r="H275" s="130"/>
      <c r="I275" s="130"/>
      <c r="J275" s="130"/>
      <c r="K275" s="130"/>
      <c r="L275" s="130"/>
      <c r="M275" s="130"/>
      <c r="N275" s="157"/>
      <c r="O275" s="89"/>
      <c r="P275" s="54"/>
      <c r="Q275" s="130"/>
      <c r="R275" s="130"/>
      <c r="S275" s="130"/>
      <c r="T275" s="130"/>
      <c r="U275" s="130"/>
      <c r="V275" s="130"/>
      <c r="W275" s="130"/>
      <c r="X275" s="130"/>
      <c r="Y275" s="130"/>
      <c r="Z275" s="130"/>
    </row>
    <row r="276" spans="1:26" ht="15.75" customHeight="1">
      <c r="A276" s="130"/>
      <c r="B276" s="130"/>
      <c r="C276" s="130"/>
      <c r="D276" s="130"/>
      <c r="E276" s="130"/>
      <c r="F276" s="130"/>
      <c r="G276" s="130"/>
      <c r="H276" s="130"/>
      <c r="I276" s="130"/>
      <c r="J276" s="130"/>
      <c r="K276" s="130"/>
      <c r="L276" s="130"/>
      <c r="M276" s="130"/>
      <c r="N276" s="157"/>
      <c r="O276" s="89"/>
      <c r="P276" s="54"/>
      <c r="Q276" s="130"/>
      <c r="R276" s="130"/>
      <c r="S276" s="130"/>
      <c r="T276" s="130"/>
      <c r="U276" s="130"/>
      <c r="V276" s="130"/>
      <c r="W276" s="130"/>
      <c r="X276" s="130"/>
      <c r="Y276" s="130"/>
      <c r="Z276" s="130"/>
    </row>
    <row r="277" spans="1:26" ht="15.75" customHeight="1">
      <c r="A277" s="130"/>
      <c r="B277" s="130"/>
      <c r="C277" s="130"/>
      <c r="D277" s="130"/>
      <c r="E277" s="130"/>
      <c r="F277" s="130"/>
      <c r="G277" s="130"/>
      <c r="H277" s="130"/>
      <c r="I277" s="130"/>
      <c r="J277" s="130"/>
      <c r="K277" s="130"/>
      <c r="L277" s="130"/>
      <c r="M277" s="130"/>
      <c r="N277" s="157"/>
      <c r="O277" s="89"/>
      <c r="P277" s="54"/>
      <c r="Q277" s="130"/>
      <c r="R277" s="130"/>
      <c r="S277" s="130"/>
      <c r="T277" s="130"/>
      <c r="U277" s="130"/>
      <c r="V277" s="130"/>
      <c r="W277" s="130"/>
      <c r="X277" s="130"/>
      <c r="Y277" s="130"/>
      <c r="Z277" s="130"/>
    </row>
    <row r="278" spans="1:26" ht="15.75" customHeight="1">
      <c r="A278" s="130"/>
      <c r="B278" s="130"/>
      <c r="C278" s="130"/>
      <c r="D278" s="130"/>
      <c r="E278" s="130"/>
      <c r="F278" s="130"/>
      <c r="G278" s="130"/>
      <c r="H278" s="130"/>
      <c r="I278" s="130"/>
      <c r="J278" s="130"/>
      <c r="K278" s="130"/>
      <c r="L278" s="130"/>
      <c r="M278" s="130"/>
      <c r="N278" s="157"/>
      <c r="O278" s="89"/>
      <c r="P278" s="54"/>
      <c r="Q278" s="130"/>
      <c r="R278" s="130"/>
      <c r="S278" s="130"/>
      <c r="T278" s="130"/>
      <c r="U278" s="130"/>
      <c r="V278" s="130"/>
      <c r="W278" s="130"/>
      <c r="X278" s="130"/>
      <c r="Y278" s="130"/>
      <c r="Z278" s="130"/>
    </row>
    <row r="279" spans="1:26" ht="15.75" customHeight="1">
      <c r="A279" s="130"/>
      <c r="B279" s="130"/>
      <c r="C279" s="130"/>
      <c r="D279" s="130"/>
      <c r="E279" s="130"/>
      <c r="F279" s="130"/>
      <c r="G279" s="130"/>
      <c r="H279" s="130"/>
      <c r="I279" s="130"/>
      <c r="J279" s="130"/>
      <c r="K279" s="130"/>
      <c r="L279" s="130"/>
      <c r="M279" s="130"/>
      <c r="N279" s="157"/>
      <c r="O279" s="89"/>
      <c r="P279" s="54"/>
      <c r="Q279" s="130"/>
      <c r="R279" s="130"/>
      <c r="S279" s="130"/>
      <c r="T279" s="130"/>
      <c r="U279" s="130"/>
      <c r="V279" s="130"/>
      <c r="W279" s="130"/>
      <c r="X279" s="130"/>
      <c r="Y279" s="130"/>
      <c r="Z279" s="130"/>
    </row>
    <row r="280" spans="1:26" ht="15.75" customHeight="1">
      <c r="A280" s="130"/>
      <c r="B280" s="130"/>
      <c r="C280" s="130"/>
      <c r="D280" s="130"/>
      <c r="E280" s="130"/>
      <c r="F280" s="130"/>
      <c r="G280" s="130"/>
      <c r="H280" s="130"/>
      <c r="I280" s="130"/>
      <c r="J280" s="130"/>
      <c r="K280" s="130"/>
      <c r="L280" s="130"/>
      <c r="M280" s="130"/>
      <c r="N280" s="157"/>
      <c r="O280" s="89"/>
      <c r="P280" s="54"/>
      <c r="Q280" s="130"/>
      <c r="R280" s="130"/>
      <c r="S280" s="130"/>
      <c r="T280" s="130"/>
      <c r="U280" s="130"/>
      <c r="V280" s="130"/>
      <c r="W280" s="130"/>
      <c r="X280" s="130"/>
      <c r="Y280" s="130"/>
      <c r="Z280" s="130"/>
    </row>
    <row r="281" spans="1:26" ht="15.75" customHeight="1">
      <c r="A281" s="130"/>
      <c r="B281" s="130"/>
      <c r="C281" s="130"/>
      <c r="D281" s="130"/>
      <c r="E281" s="130"/>
      <c r="F281" s="130"/>
      <c r="G281" s="130"/>
      <c r="H281" s="130"/>
      <c r="I281" s="130"/>
      <c r="J281" s="130"/>
      <c r="K281" s="130"/>
      <c r="L281" s="130"/>
      <c r="M281" s="130"/>
      <c r="N281" s="157"/>
      <c r="O281" s="89"/>
      <c r="P281" s="54"/>
      <c r="Q281" s="130"/>
      <c r="R281" s="130"/>
      <c r="S281" s="130"/>
      <c r="T281" s="130"/>
      <c r="U281" s="130"/>
      <c r="V281" s="130"/>
      <c r="W281" s="130"/>
      <c r="X281" s="130"/>
      <c r="Y281" s="130"/>
      <c r="Z281" s="130"/>
    </row>
    <row r="282" spans="1:26" ht="15.75" customHeight="1">
      <c r="A282" s="130"/>
      <c r="B282" s="130"/>
      <c r="C282" s="130"/>
      <c r="D282" s="130"/>
      <c r="E282" s="130"/>
      <c r="F282" s="130"/>
      <c r="G282" s="130"/>
      <c r="H282" s="130"/>
      <c r="I282" s="130"/>
      <c r="J282" s="130"/>
      <c r="K282" s="130"/>
      <c r="L282" s="130"/>
      <c r="M282" s="130"/>
      <c r="N282" s="157"/>
      <c r="O282" s="89"/>
      <c r="P282" s="54"/>
      <c r="Q282" s="130"/>
      <c r="R282" s="130"/>
      <c r="S282" s="130"/>
      <c r="T282" s="130"/>
      <c r="U282" s="130"/>
      <c r="V282" s="130"/>
      <c r="W282" s="130"/>
      <c r="X282" s="130"/>
      <c r="Y282" s="130"/>
      <c r="Z282" s="130"/>
    </row>
    <row r="283" spans="1:26" ht="15.75" customHeight="1">
      <c r="A283" s="130"/>
      <c r="B283" s="130"/>
      <c r="C283" s="130"/>
      <c r="D283" s="130"/>
      <c r="E283" s="130"/>
      <c r="F283" s="130"/>
      <c r="G283" s="130"/>
      <c r="H283" s="130"/>
      <c r="I283" s="130"/>
      <c r="J283" s="130"/>
      <c r="K283" s="130"/>
      <c r="L283" s="130"/>
      <c r="M283" s="130"/>
      <c r="N283" s="157"/>
      <c r="O283" s="89"/>
      <c r="P283" s="54"/>
      <c r="Q283" s="130"/>
      <c r="R283" s="130"/>
      <c r="S283" s="130"/>
      <c r="T283" s="130"/>
      <c r="U283" s="130"/>
      <c r="V283" s="130"/>
      <c r="W283" s="130"/>
      <c r="X283" s="130"/>
      <c r="Y283" s="130"/>
      <c r="Z283" s="130"/>
    </row>
    <row r="284" spans="1:26" ht="15.75" customHeight="1">
      <c r="A284" s="130"/>
      <c r="B284" s="130"/>
      <c r="C284" s="130"/>
      <c r="D284" s="130"/>
      <c r="E284" s="130"/>
      <c r="F284" s="130"/>
      <c r="G284" s="130"/>
      <c r="H284" s="130"/>
      <c r="I284" s="130"/>
      <c r="J284" s="130"/>
      <c r="K284" s="130"/>
      <c r="L284" s="130"/>
      <c r="M284" s="130"/>
      <c r="N284" s="157"/>
      <c r="O284" s="89"/>
      <c r="P284" s="54"/>
      <c r="Q284" s="130"/>
      <c r="R284" s="130"/>
      <c r="S284" s="130"/>
      <c r="T284" s="130"/>
      <c r="U284" s="130"/>
      <c r="V284" s="130"/>
      <c r="W284" s="130"/>
      <c r="X284" s="130"/>
      <c r="Y284" s="130"/>
      <c r="Z284" s="130"/>
    </row>
    <row r="285" spans="1:26" ht="15.75" customHeight="1">
      <c r="A285" s="130"/>
      <c r="B285" s="130"/>
      <c r="C285" s="130"/>
      <c r="D285" s="130"/>
      <c r="E285" s="130"/>
      <c r="F285" s="130"/>
      <c r="G285" s="130"/>
      <c r="H285" s="130"/>
      <c r="I285" s="130"/>
      <c r="J285" s="130"/>
      <c r="K285" s="130"/>
      <c r="L285" s="130"/>
      <c r="M285" s="130"/>
      <c r="N285" s="157"/>
      <c r="O285" s="89"/>
      <c r="P285" s="54"/>
      <c r="Q285" s="130"/>
      <c r="R285" s="130"/>
      <c r="S285" s="130"/>
      <c r="T285" s="130"/>
      <c r="U285" s="130"/>
      <c r="V285" s="130"/>
      <c r="W285" s="130"/>
      <c r="X285" s="130"/>
      <c r="Y285" s="130"/>
      <c r="Z285" s="130"/>
    </row>
    <row r="286" spans="1:26" ht="15.75" customHeight="1">
      <c r="A286" s="130"/>
      <c r="B286" s="130"/>
      <c r="C286" s="130"/>
      <c r="D286" s="130"/>
      <c r="E286" s="130"/>
      <c r="F286" s="130"/>
      <c r="G286" s="130"/>
      <c r="H286" s="130"/>
      <c r="I286" s="130"/>
      <c r="J286" s="130"/>
      <c r="K286" s="130"/>
      <c r="L286" s="130"/>
      <c r="M286" s="130"/>
      <c r="N286" s="157"/>
      <c r="O286" s="89"/>
      <c r="P286" s="54"/>
      <c r="Q286" s="130"/>
      <c r="R286" s="130"/>
      <c r="S286" s="130"/>
      <c r="T286" s="130"/>
      <c r="U286" s="130"/>
      <c r="V286" s="130"/>
      <c r="W286" s="130"/>
      <c r="X286" s="130"/>
      <c r="Y286" s="130"/>
      <c r="Z286" s="130"/>
    </row>
    <row r="287" spans="1:26" ht="15.75" customHeight="1">
      <c r="A287" s="130"/>
      <c r="B287" s="130"/>
      <c r="C287" s="130"/>
      <c r="D287" s="130"/>
      <c r="E287" s="130"/>
      <c r="F287" s="130"/>
      <c r="G287" s="130"/>
      <c r="H287" s="130"/>
      <c r="I287" s="130"/>
      <c r="J287" s="130"/>
      <c r="K287" s="130"/>
      <c r="L287" s="130"/>
      <c r="M287" s="130"/>
      <c r="N287" s="157"/>
      <c r="O287" s="89"/>
      <c r="P287" s="54"/>
      <c r="Q287" s="130"/>
      <c r="R287" s="130"/>
      <c r="S287" s="130"/>
      <c r="T287" s="130"/>
      <c r="U287" s="130"/>
      <c r="V287" s="130"/>
      <c r="W287" s="130"/>
      <c r="X287" s="130"/>
      <c r="Y287" s="130"/>
      <c r="Z287" s="130"/>
    </row>
    <row r="288" spans="1:26" ht="15.75" customHeight="1">
      <c r="A288" s="130"/>
      <c r="B288" s="130"/>
      <c r="C288" s="130"/>
      <c r="D288" s="130"/>
      <c r="E288" s="130"/>
      <c r="F288" s="130"/>
      <c r="G288" s="130"/>
      <c r="H288" s="130"/>
      <c r="I288" s="130"/>
      <c r="J288" s="130"/>
      <c r="K288" s="130"/>
      <c r="L288" s="130"/>
      <c r="M288" s="130"/>
      <c r="N288" s="157"/>
      <c r="O288" s="89"/>
      <c r="P288" s="54"/>
      <c r="Q288" s="130"/>
      <c r="R288" s="130"/>
      <c r="S288" s="130"/>
      <c r="T288" s="130"/>
      <c r="U288" s="130"/>
      <c r="V288" s="130"/>
      <c r="W288" s="130"/>
      <c r="X288" s="130"/>
      <c r="Y288" s="130"/>
      <c r="Z288" s="130"/>
    </row>
    <row r="289" spans="1:26" ht="15.75" customHeight="1">
      <c r="A289" s="130"/>
      <c r="B289" s="130"/>
      <c r="C289" s="130"/>
      <c r="D289" s="130"/>
      <c r="E289" s="130"/>
      <c r="F289" s="130"/>
      <c r="G289" s="130"/>
      <c r="H289" s="130"/>
      <c r="I289" s="130"/>
      <c r="J289" s="130"/>
      <c r="K289" s="130"/>
      <c r="L289" s="130"/>
      <c r="M289" s="130"/>
      <c r="N289" s="157"/>
      <c r="O289" s="89"/>
      <c r="P289" s="54"/>
      <c r="Q289" s="130"/>
      <c r="R289" s="130"/>
      <c r="S289" s="130"/>
      <c r="T289" s="130"/>
      <c r="U289" s="130"/>
      <c r="V289" s="130"/>
      <c r="W289" s="130"/>
      <c r="X289" s="130"/>
      <c r="Y289" s="130"/>
      <c r="Z289" s="130"/>
    </row>
    <row r="290" spans="1:26" ht="15.75" customHeight="1">
      <c r="A290" s="130"/>
      <c r="B290" s="130"/>
      <c r="C290" s="130"/>
      <c r="D290" s="130"/>
      <c r="E290" s="130"/>
      <c r="F290" s="130"/>
      <c r="G290" s="130"/>
      <c r="H290" s="130"/>
      <c r="I290" s="130"/>
      <c r="J290" s="130"/>
      <c r="K290" s="130"/>
      <c r="L290" s="130"/>
      <c r="M290" s="130"/>
      <c r="N290" s="157"/>
      <c r="O290" s="89"/>
      <c r="P290" s="54"/>
      <c r="Q290" s="130"/>
      <c r="R290" s="130"/>
      <c r="S290" s="130"/>
      <c r="T290" s="130"/>
      <c r="U290" s="130"/>
      <c r="V290" s="130"/>
      <c r="W290" s="130"/>
      <c r="X290" s="130"/>
      <c r="Y290" s="130"/>
      <c r="Z290" s="130"/>
    </row>
    <row r="291" spans="1:26" ht="15.75" customHeight="1">
      <c r="A291" s="130"/>
      <c r="B291" s="130"/>
      <c r="C291" s="130"/>
      <c r="D291" s="130"/>
      <c r="E291" s="130"/>
      <c r="F291" s="130"/>
      <c r="G291" s="130"/>
      <c r="H291" s="130"/>
      <c r="I291" s="130"/>
      <c r="J291" s="130"/>
      <c r="K291" s="130"/>
      <c r="L291" s="130"/>
      <c r="M291" s="130"/>
      <c r="N291" s="157"/>
      <c r="O291" s="89"/>
      <c r="P291" s="54"/>
      <c r="Q291" s="130"/>
      <c r="R291" s="130"/>
      <c r="S291" s="130"/>
      <c r="T291" s="130"/>
      <c r="U291" s="130"/>
      <c r="V291" s="130"/>
      <c r="W291" s="130"/>
      <c r="X291" s="130"/>
      <c r="Y291" s="130"/>
      <c r="Z291" s="130"/>
    </row>
    <row r="292" spans="1:26" ht="15.75" customHeight="1">
      <c r="A292" s="130"/>
      <c r="B292" s="130"/>
      <c r="C292" s="130"/>
      <c r="D292" s="130"/>
      <c r="E292" s="130"/>
      <c r="F292" s="130"/>
      <c r="G292" s="130"/>
      <c r="H292" s="130"/>
      <c r="I292" s="130"/>
      <c r="J292" s="130"/>
      <c r="K292" s="130"/>
      <c r="L292" s="130"/>
      <c r="M292" s="130"/>
      <c r="N292" s="157"/>
      <c r="O292" s="89"/>
      <c r="P292" s="54"/>
      <c r="Q292" s="130"/>
      <c r="R292" s="130"/>
      <c r="S292" s="130"/>
      <c r="T292" s="130"/>
      <c r="U292" s="130"/>
      <c r="V292" s="130"/>
      <c r="W292" s="130"/>
      <c r="X292" s="130"/>
      <c r="Y292" s="130"/>
      <c r="Z292" s="130"/>
    </row>
    <row r="293" spans="1:26" ht="15.75" customHeight="1">
      <c r="A293" s="130"/>
      <c r="B293" s="130"/>
      <c r="C293" s="130"/>
      <c r="D293" s="130"/>
      <c r="E293" s="130"/>
      <c r="F293" s="130"/>
      <c r="G293" s="130"/>
      <c r="H293" s="130"/>
      <c r="I293" s="130"/>
      <c r="J293" s="130"/>
      <c r="K293" s="130"/>
      <c r="L293" s="130"/>
      <c r="M293" s="130"/>
      <c r="N293" s="157"/>
      <c r="O293" s="89"/>
      <c r="P293" s="54"/>
      <c r="Q293" s="130"/>
      <c r="R293" s="130"/>
      <c r="S293" s="130"/>
      <c r="T293" s="130"/>
      <c r="U293" s="130"/>
      <c r="V293" s="130"/>
      <c r="W293" s="130"/>
      <c r="X293" s="130"/>
      <c r="Y293" s="130"/>
      <c r="Z293" s="130"/>
    </row>
    <row r="294" spans="1:26" ht="15.75" customHeight="1">
      <c r="A294" s="130"/>
      <c r="B294" s="130"/>
      <c r="C294" s="130"/>
      <c r="D294" s="130"/>
      <c r="E294" s="130"/>
      <c r="F294" s="130"/>
      <c r="G294" s="130"/>
      <c r="H294" s="130"/>
      <c r="I294" s="130"/>
      <c r="J294" s="130"/>
      <c r="K294" s="130"/>
      <c r="L294" s="130"/>
      <c r="M294" s="130"/>
      <c r="N294" s="157"/>
      <c r="O294" s="89"/>
      <c r="P294" s="54"/>
      <c r="Q294" s="130"/>
      <c r="R294" s="130"/>
      <c r="S294" s="130"/>
      <c r="T294" s="130"/>
      <c r="U294" s="130"/>
      <c r="V294" s="130"/>
      <c r="W294" s="130"/>
      <c r="X294" s="130"/>
      <c r="Y294" s="130"/>
      <c r="Z294" s="130"/>
    </row>
    <row r="295" spans="1:26" ht="15.75" customHeight="1">
      <c r="A295" s="130"/>
      <c r="B295" s="130"/>
      <c r="C295" s="130"/>
      <c r="D295" s="130"/>
      <c r="E295" s="130"/>
      <c r="F295" s="130"/>
      <c r="G295" s="130"/>
      <c r="H295" s="130"/>
      <c r="I295" s="130"/>
      <c r="J295" s="130"/>
      <c r="K295" s="130"/>
      <c r="L295" s="130"/>
      <c r="M295" s="130"/>
      <c r="N295" s="157"/>
      <c r="O295" s="89"/>
      <c r="P295" s="54"/>
      <c r="Q295" s="130"/>
      <c r="R295" s="130"/>
      <c r="S295" s="130"/>
      <c r="T295" s="130"/>
      <c r="U295" s="130"/>
      <c r="V295" s="130"/>
      <c r="W295" s="130"/>
      <c r="X295" s="130"/>
      <c r="Y295" s="130"/>
      <c r="Z295" s="130"/>
    </row>
    <row r="296" spans="1:26" ht="15.75" customHeight="1">
      <c r="A296" s="130"/>
      <c r="B296" s="130"/>
      <c r="C296" s="130"/>
      <c r="D296" s="130"/>
      <c r="E296" s="130"/>
      <c r="F296" s="130"/>
      <c r="G296" s="130"/>
      <c r="H296" s="130"/>
      <c r="I296" s="130"/>
      <c r="J296" s="130"/>
      <c r="K296" s="130"/>
      <c r="L296" s="130"/>
      <c r="M296" s="130"/>
      <c r="N296" s="157"/>
      <c r="O296" s="89"/>
      <c r="P296" s="54"/>
      <c r="Q296" s="130"/>
      <c r="R296" s="130"/>
      <c r="S296" s="130"/>
      <c r="T296" s="130"/>
      <c r="U296" s="130"/>
      <c r="V296" s="130"/>
      <c r="W296" s="130"/>
      <c r="X296" s="130"/>
      <c r="Y296" s="130"/>
      <c r="Z296" s="130"/>
    </row>
    <row r="297" spans="1:26" ht="15.75" customHeight="1">
      <c r="A297" s="130"/>
      <c r="B297" s="130"/>
      <c r="C297" s="130"/>
      <c r="D297" s="130"/>
      <c r="E297" s="130"/>
      <c r="F297" s="130"/>
      <c r="G297" s="130"/>
      <c r="H297" s="130"/>
      <c r="I297" s="130"/>
      <c r="J297" s="130"/>
      <c r="K297" s="130"/>
      <c r="L297" s="130"/>
      <c r="M297" s="130"/>
      <c r="N297" s="157"/>
      <c r="O297" s="89"/>
      <c r="P297" s="54"/>
      <c r="Q297" s="130"/>
      <c r="R297" s="130"/>
      <c r="S297" s="130"/>
      <c r="T297" s="130"/>
      <c r="U297" s="130"/>
      <c r="V297" s="130"/>
      <c r="W297" s="130"/>
      <c r="X297" s="130"/>
      <c r="Y297" s="130"/>
      <c r="Z297" s="130"/>
    </row>
    <row r="298" spans="1:26" ht="15.75" customHeight="1">
      <c r="A298" s="130"/>
      <c r="B298" s="130"/>
      <c r="C298" s="130"/>
      <c r="D298" s="130"/>
      <c r="E298" s="130"/>
      <c r="F298" s="130"/>
      <c r="G298" s="130"/>
      <c r="H298" s="130"/>
      <c r="I298" s="130"/>
      <c r="J298" s="130"/>
      <c r="K298" s="130"/>
      <c r="L298" s="130"/>
      <c r="M298" s="130"/>
      <c r="N298" s="157"/>
      <c r="O298" s="89"/>
      <c r="P298" s="54"/>
      <c r="Q298" s="130"/>
      <c r="R298" s="130"/>
      <c r="S298" s="130"/>
      <c r="T298" s="130"/>
      <c r="U298" s="130"/>
      <c r="V298" s="130"/>
      <c r="W298" s="130"/>
      <c r="X298" s="130"/>
      <c r="Y298" s="130"/>
      <c r="Z298" s="130"/>
    </row>
    <row r="299" spans="1:26" ht="15.75" customHeight="1">
      <c r="A299" s="130"/>
      <c r="B299" s="130"/>
      <c r="C299" s="130"/>
      <c r="D299" s="130"/>
      <c r="E299" s="130"/>
      <c r="F299" s="130"/>
      <c r="G299" s="130"/>
      <c r="H299" s="130"/>
      <c r="I299" s="130"/>
      <c r="J299" s="130"/>
      <c r="K299" s="130"/>
      <c r="L299" s="130"/>
      <c r="M299" s="130"/>
      <c r="N299" s="157"/>
      <c r="O299" s="89"/>
      <c r="P299" s="54"/>
      <c r="Q299" s="130"/>
      <c r="R299" s="130"/>
      <c r="S299" s="130"/>
      <c r="T299" s="130"/>
      <c r="U299" s="130"/>
      <c r="V299" s="130"/>
      <c r="W299" s="130"/>
      <c r="X299" s="130"/>
      <c r="Y299" s="130"/>
      <c r="Z299" s="130"/>
    </row>
    <row r="300" spans="1:26" ht="15.75" customHeight="1">
      <c r="A300" s="130"/>
      <c r="B300" s="130"/>
      <c r="C300" s="130"/>
      <c r="D300" s="130"/>
      <c r="E300" s="130"/>
      <c r="F300" s="130"/>
      <c r="G300" s="130"/>
      <c r="H300" s="130"/>
      <c r="I300" s="130"/>
      <c r="J300" s="130"/>
      <c r="K300" s="130"/>
      <c r="L300" s="130"/>
      <c r="M300" s="130"/>
      <c r="N300" s="157"/>
      <c r="O300" s="89"/>
      <c r="P300" s="54"/>
      <c r="Q300" s="130"/>
      <c r="R300" s="130"/>
      <c r="S300" s="130"/>
      <c r="T300" s="130"/>
      <c r="U300" s="130"/>
      <c r="V300" s="130"/>
      <c r="W300" s="130"/>
      <c r="X300" s="130"/>
      <c r="Y300" s="130"/>
      <c r="Z300" s="130"/>
    </row>
    <row r="301" spans="1:26" ht="15.75" customHeight="1">
      <c r="A301" s="130"/>
      <c r="B301" s="130"/>
      <c r="C301" s="130"/>
      <c r="D301" s="130"/>
      <c r="E301" s="130"/>
      <c r="F301" s="130"/>
      <c r="G301" s="130"/>
      <c r="H301" s="130"/>
      <c r="I301" s="130"/>
      <c r="J301" s="130"/>
      <c r="K301" s="130"/>
      <c r="L301" s="130"/>
      <c r="M301" s="130"/>
      <c r="N301" s="157"/>
      <c r="O301" s="89"/>
      <c r="P301" s="54"/>
      <c r="Q301" s="130"/>
      <c r="R301" s="130"/>
      <c r="S301" s="130"/>
      <c r="T301" s="130"/>
      <c r="U301" s="130"/>
      <c r="V301" s="130"/>
      <c r="W301" s="130"/>
      <c r="X301" s="130"/>
      <c r="Y301" s="130"/>
      <c r="Z301" s="130"/>
    </row>
    <row r="302" spans="1:26" ht="15.75" customHeight="1">
      <c r="A302" s="130"/>
      <c r="B302" s="130"/>
      <c r="C302" s="130"/>
      <c r="D302" s="130"/>
      <c r="E302" s="130"/>
      <c r="F302" s="130"/>
      <c r="G302" s="130"/>
      <c r="H302" s="130"/>
      <c r="I302" s="130"/>
      <c r="J302" s="130"/>
      <c r="K302" s="130"/>
      <c r="L302" s="130"/>
      <c r="M302" s="130"/>
      <c r="N302" s="157"/>
      <c r="O302" s="89"/>
      <c r="P302" s="54"/>
      <c r="Q302" s="130"/>
      <c r="R302" s="130"/>
      <c r="S302" s="130"/>
      <c r="T302" s="130"/>
      <c r="U302" s="130"/>
      <c r="V302" s="130"/>
      <c r="W302" s="130"/>
      <c r="X302" s="130"/>
      <c r="Y302" s="130"/>
      <c r="Z302" s="130"/>
    </row>
    <row r="303" spans="1:26" ht="15.75" customHeight="1">
      <c r="A303" s="130"/>
      <c r="B303" s="130"/>
      <c r="C303" s="130"/>
      <c r="D303" s="130"/>
      <c r="E303" s="130"/>
      <c r="F303" s="130"/>
      <c r="G303" s="130"/>
      <c r="H303" s="130"/>
      <c r="I303" s="130"/>
      <c r="J303" s="130"/>
      <c r="K303" s="130"/>
      <c r="L303" s="130"/>
      <c r="M303" s="130"/>
      <c r="N303" s="157"/>
      <c r="O303" s="89"/>
      <c r="P303" s="54"/>
      <c r="Q303" s="130"/>
      <c r="R303" s="130"/>
      <c r="S303" s="130"/>
      <c r="T303" s="130"/>
      <c r="U303" s="130"/>
      <c r="V303" s="130"/>
      <c r="W303" s="130"/>
      <c r="X303" s="130"/>
      <c r="Y303" s="130"/>
      <c r="Z303" s="130"/>
    </row>
    <row r="304" spans="1:26" ht="15.75" customHeight="1">
      <c r="A304" s="130"/>
      <c r="B304" s="130"/>
      <c r="C304" s="130"/>
      <c r="D304" s="130"/>
      <c r="E304" s="130"/>
      <c r="F304" s="130"/>
      <c r="G304" s="130"/>
      <c r="H304" s="130"/>
      <c r="I304" s="130"/>
      <c r="J304" s="130"/>
      <c r="K304" s="130"/>
      <c r="L304" s="130"/>
      <c r="M304" s="130"/>
      <c r="N304" s="157"/>
      <c r="O304" s="89"/>
      <c r="P304" s="54"/>
      <c r="Q304" s="130"/>
      <c r="R304" s="130"/>
      <c r="S304" s="130"/>
      <c r="T304" s="130"/>
      <c r="U304" s="130"/>
      <c r="V304" s="130"/>
      <c r="W304" s="130"/>
      <c r="X304" s="130"/>
      <c r="Y304" s="130"/>
      <c r="Z304" s="130"/>
    </row>
    <row r="305" spans="1:26" ht="15.75" customHeight="1">
      <c r="A305" s="130"/>
      <c r="B305" s="130"/>
      <c r="C305" s="130"/>
      <c r="D305" s="130"/>
      <c r="E305" s="130"/>
      <c r="F305" s="130"/>
      <c r="G305" s="130"/>
      <c r="H305" s="130"/>
      <c r="I305" s="130"/>
      <c r="J305" s="130"/>
      <c r="K305" s="130"/>
      <c r="L305" s="130"/>
      <c r="M305" s="130"/>
      <c r="N305" s="157"/>
      <c r="O305" s="89"/>
      <c r="P305" s="54"/>
      <c r="Q305" s="130"/>
      <c r="R305" s="130"/>
      <c r="S305" s="130"/>
      <c r="T305" s="130"/>
      <c r="U305" s="130"/>
      <c r="V305" s="130"/>
      <c r="W305" s="130"/>
      <c r="X305" s="130"/>
      <c r="Y305" s="130"/>
      <c r="Z305" s="130"/>
    </row>
    <row r="306" spans="1:26" ht="15.75" customHeight="1">
      <c r="A306" s="130"/>
      <c r="B306" s="130"/>
      <c r="C306" s="130"/>
      <c r="D306" s="130"/>
      <c r="E306" s="130"/>
      <c r="F306" s="130"/>
      <c r="G306" s="130"/>
      <c r="H306" s="130"/>
      <c r="I306" s="130"/>
      <c r="J306" s="130"/>
      <c r="K306" s="130"/>
      <c r="L306" s="130"/>
      <c r="M306" s="130"/>
      <c r="N306" s="157"/>
      <c r="O306" s="89"/>
      <c r="P306" s="54"/>
      <c r="Q306" s="130"/>
      <c r="R306" s="130"/>
      <c r="S306" s="130"/>
      <c r="T306" s="130"/>
      <c r="U306" s="130"/>
      <c r="V306" s="130"/>
      <c r="W306" s="130"/>
      <c r="X306" s="130"/>
      <c r="Y306" s="130"/>
      <c r="Z306" s="130"/>
    </row>
    <row r="307" spans="1:26" ht="15.75" customHeight="1">
      <c r="A307" s="130"/>
      <c r="B307" s="130"/>
      <c r="C307" s="130"/>
      <c r="D307" s="130"/>
      <c r="E307" s="130"/>
      <c r="F307" s="130"/>
      <c r="G307" s="130"/>
      <c r="H307" s="130"/>
      <c r="I307" s="130"/>
      <c r="J307" s="130"/>
      <c r="K307" s="130"/>
      <c r="L307" s="130"/>
      <c r="M307" s="130"/>
      <c r="N307" s="157"/>
      <c r="O307" s="89"/>
      <c r="P307" s="54"/>
      <c r="Q307" s="130"/>
      <c r="R307" s="130"/>
      <c r="S307" s="130"/>
      <c r="T307" s="130"/>
      <c r="U307" s="130"/>
      <c r="V307" s="130"/>
      <c r="W307" s="130"/>
      <c r="X307" s="130"/>
      <c r="Y307" s="130"/>
      <c r="Z307" s="130"/>
    </row>
    <row r="308" spans="1:26" ht="15.75" customHeight="1">
      <c r="A308" s="130"/>
      <c r="B308" s="130"/>
      <c r="C308" s="130"/>
      <c r="D308" s="130"/>
      <c r="E308" s="130"/>
      <c r="F308" s="130"/>
      <c r="G308" s="130"/>
      <c r="H308" s="130"/>
      <c r="I308" s="130"/>
      <c r="J308" s="130"/>
      <c r="K308" s="130"/>
      <c r="L308" s="130"/>
      <c r="M308" s="130"/>
      <c r="N308" s="157"/>
      <c r="O308" s="89"/>
      <c r="P308" s="54"/>
      <c r="Q308" s="130"/>
      <c r="R308" s="130"/>
      <c r="S308" s="130"/>
      <c r="T308" s="130"/>
      <c r="U308" s="130"/>
      <c r="V308" s="130"/>
      <c r="W308" s="130"/>
      <c r="X308" s="130"/>
      <c r="Y308" s="130"/>
      <c r="Z308" s="130"/>
    </row>
    <row r="309" spans="1:26" ht="15.75" customHeight="1">
      <c r="A309" s="130"/>
      <c r="B309" s="130"/>
      <c r="C309" s="130"/>
      <c r="D309" s="130"/>
      <c r="E309" s="130"/>
      <c r="F309" s="130"/>
      <c r="G309" s="130"/>
      <c r="H309" s="130"/>
      <c r="I309" s="130"/>
      <c r="J309" s="130"/>
      <c r="K309" s="130"/>
      <c r="L309" s="130"/>
      <c r="M309" s="130"/>
      <c r="N309" s="157"/>
      <c r="O309" s="89"/>
      <c r="P309" s="54"/>
      <c r="Q309" s="130"/>
      <c r="R309" s="130"/>
      <c r="S309" s="130"/>
      <c r="T309" s="130"/>
      <c r="U309" s="130"/>
      <c r="V309" s="130"/>
      <c r="W309" s="130"/>
      <c r="X309" s="130"/>
      <c r="Y309" s="130"/>
      <c r="Z309" s="130"/>
    </row>
    <row r="310" spans="1:26" ht="15.75" customHeight="1">
      <c r="A310" s="130"/>
      <c r="B310" s="130"/>
      <c r="C310" s="130"/>
      <c r="D310" s="130"/>
      <c r="E310" s="130"/>
      <c r="F310" s="130"/>
      <c r="G310" s="130"/>
      <c r="H310" s="130"/>
      <c r="I310" s="130"/>
      <c r="J310" s="130"/>
      <c r="K310" s="130"/>
      <c r="L310" s="130"/>
      <c r="M310" s="130"/>
      <c r="N310" s="157"/>
      <c r="O310" s="89"/>
      <c r="P310" s="54"/>
      <c r="Q310" s="130"/>
      <c r="R310" s="130"/>
      <c r="S310" s="130"/>
      <c r="T310" s="130"/>
      <c r="U310" s="130"/>
      <c r="V310" s="130"/>
      <c r="W310" s="130"/>
      <c r="X310" s="130"/>
      <c r="Y310" s="130"/>
      <c r="Z310" s="130"/>
    </row>
    <row r="311" spans="1:26" ht="15.75" customHeight="1">
      <c r="A311" s="130"/>
      <c r="B311" s="130"/>
      <c r="C311" s="130"/>
      <c r="D311" s="130"/>
      <c r="E311" s="130"/>
      <c r="F311" s="130"/>
      <c r="G311" s="130"/>
      <c r="H311" s="130"/>
      <c r="I311" s="130"/>
      <c r="J311" s="130"/>
      <c r="K311" s="130"/>
      <c r="L311" s="130"/>
      <c r="M311" s="130"/>
      <c r="N311" s="157"/>
      <c r="O311" s="89"/>
      <c r="P311" s="54"/>
      <c r="Q311" s="130"/>
      <c r="R311" s="130"/>
      <c r="S311" s="130"/>
      <c r="T311" s="130"/>
      <c r="U311" s="130"/>
      <c r="V311" s="130"/>
      <c r="W311" s="130"/>
      <c r="X311" s="130"/>
      <c r="Y311" s="130"/>
      <c r="Z311" s="130"/>
    </row>
    <row r="312" spans="1:26" ht="15.75" customHeight="1">
      <c r="A312" s="130"/>
      <c r="B312" s="130"/>
      <c r="C312" s="130"/>
      <c r="D312" s="130"/>
      <c r="E312" s="130"/>
      <c r="F312" s="130"/>
      <c r="G312" s="130"/>
      <c r="H312" s="130"/>
      <c r="I312" s="130"/>
      <c r="J312" s="130"/>
      <c r="K312" s="130"/>
      <c r="L312" s="130"/>
      <c r="M312" s="130"/>
      <c r="N312" s="157"/>
      <c r="O312" s="89"/>
      <c r="P312" s="54"/>
      <c r="Q312" s="130"/>
      <c r="R312" s="130"/>
      <c r="S312" s="130"/>
      <c r="T312" s="130"/>
      <c r="U312" s="130"/>
      <c r="V312" s="130"/>
      <c r="W312" s="130"/>
      <c r="X312" s="130"/>
      <c r="Y312" s="130"/>
      <c r="Z312" s="130"/>
    </row>
    <row r="313" spans="1:26" ht="15.75" customHeight="1">
      <c r="A313" s="130"/>
      <c r="B313" s="130"/>
      <c r="C313" s="130"/>
      <c r="D313" s="130"/>
      <c r="E313" s="130"/>
      <c r="F313" s="130"/>
      <c r="G313" s="130"/>
      <c r="H313" s="130"/>
      <c r="I313" s="130"/>
      <c r="J313" s="130"/>
      <c r="K313" s="130"/>
      <c r="L313" s="130"/>
      <c r="M313" s="130"/>
      <c r="N313" s="157"/>
      <c r="O313" s="89"/>
      <c r="P313" s="54"/>
      <c r="Q313" s="130"/>
      <c r="R313" s="130"/>
      <c r="S313" s="130"/>
      <c r="T313" s="130"/>
      <c r="U313" s="130"/>
      <c r="V313" s="130"/>
      <c r="W313" s="130"/>
      <c r="X313" s="130"/>
      <c r="Y313" s="130"/>
      <c r="Z313" s="130"/>
    </row>
    <row r="314" spans="1:26" ht="15.75" customHeight="1">
      <c r="A314" s="130"/>
      <c r="B314" s="130"/>
      <c r="C314" s="130"/>
      <c r="D314" s="130"/>
      <c r="E314" s="130"/>
      <c r="F314" s="130"/>
      <c r="G314" s="130"/>
      <c r="H314" s="130"/>
      <c r="I314" s="130"/>
      <c r="J314" s="130"/>
      <c r="K314" s="130"/>
      <c r="L314" s="130"/>
      <c r="M314" s="130"/>
      <c r="N314" s="157"/>
      <c r="O314" s="89"/>
      <c r="P314" s="54"/>
      <c r="Q314" s="130"/>
      <c r="R314" s="130"/>
      <c r="S314" s="130"/>
      <c r="T314" s="130"/>
      <c r="U314" s="130"/>
      <c r="V314" s="130"/>
      <c r="W314" s="130"/>
      <c r="X314" s="130"/>
      <c r="Y314" s="130"/>
      <c r="Z314" s="130"/>
    </row>
    <row r="315" spans="1:26" ht="15.75" customHeight="1">
      <c r="A315" s="130"/>
      <c r="B315" s="130"/>
      <c r="C315" s="130"/>
      <c r="D315" s="130"/>
      <c r="E315" s="130"/>
      <c r="F315" s="130"/>
      <c r="G315" s="130"/>
      <c r="H315" s="130"/>
      <c r="I315" s="130"/>
      <c r="J315" s="130"/>
      <c r="K315" s="130"/>
      <c r="L315" s="130"/>
      <c r="M315" s="130"/>
      <c r="N315" s="157"/>
      <c r="O315" s="89"/>
      <c r="P315" s="54"/>
      <c r="Q315" s="130"/>
      <c r="R315" s="130"/>
      <c r="S315" s="130"/>
      <c r="T315" s="130"/>
      <c r="U315" s="130"/>
      <c r="V315" s="130"/>
      <c r="W315" s="130"/>
      <c r="X315" s="130"/>
      <c r="Y315" s="130"/>
      <c r="Z315" s="130"/>
    </row>
    <row r="316" spans="1:26" ht="15.75" customHeight="1">
      <c r="A316" s="130"/>
      <c r="B316" s="130"/>
      <c r="C316" s="130"/>
      <c r="D316" s="130"/>
      <c r="E316" s="130"/>
      <c r="F316" s="130"/>
      <c r="G316" s="130"/>
      <c r="H316" s="130"/>
      <c r="I316" s="130"/>
      <c r="J316" s="130"/>
      <c r="K316" s="130"/>
      <c r="L316" s="130"/>
      <c r="M316" s="130"/>
      <c r="N316" s="157"/>
      <c r="O316" s="89"/>
      <c r="P316" s="54"/>
      <c r="Q316" s="130"/>
      <c r="R316" s="130"/>
      <c r="S316" s="130"/>
      <c r="T316" s="130"/>
      <c r="U316" s="130"/>
      <c r="V316" s="130"/>
      <c r="W316" s="130"/>
      <c r="X316" s="130"/>
      <c r="Y316" s="130"/>
      <c r="Z316" s="130"/>
    </row>
    <row r="317" spans="1:26" ht="15.75" customHeight="1">
      <c r="A317" s="130"/>
      <c r="B317" s="130"/>
      <c r="C317" s="130"/>
      <c r="D317" s="130"/>
      <c r="E317" s="130"/>
      <c r="F317" s="130"/>
      <c r="G317" s="130"/>
      <c r="H317" s="130"/>
      <c r="I317" s="130"/>
      <c r="J317" s="130"/>
      <c r="K317" s="130"/>
      <c r="L317" s="130"/>
      <c r="M317" s="130"/>
      <c r="N317" s="157"/>
      <c r="O317" s="89"/>
      <c r="P317" s="54"/>
      <c r="Q317" s="130"/>
      <c r="R317" s="130"/>
      <c r="S317" s="130"/>
      <c r="T317" s="130"/>
      <c r="U317" s="130"/>
      <c r="V317" s="130"/>
      <c r="W317" s="130"/>
      <c r="X317" s="130"/>
      <c r="Y317" s="130"/>
      <c r="Z317" s="130"/>
    </row>
    <row r="318" spans="1:26" ht="15.75" customHeight="1">
      <c r="A318" s="130"/>
      <c r="B318" s="130"/>
      <c r="C318" s="130"/>
      <c r="D318" s="130"/>
      <c r="E318" s="130"/>
      <c r="F318" s="130"/>
      <c r="G318" s="130"/>
      <c r="H318" s="130"/>
      <c r="I318" s="130"/>
      <c r="J318" s="130"/>
      <c r="K318" s="130"/>
      <c r="L318" s="130"/>
      <c r="M318" s="130"/>
      <c r="N318" s="157"/>
      <c r="O318" s="89"/>
      <c r="P318" s="54"/>
      <c r="Q318" s="130"/>
      <c r="R318" s="130"/>
      <c r="S318" s="130"/>
      <c r="T318" s="130"/>
      <c r="U318" s="130"/>
      <c r="V318" s="130"/>
      <c r="W318" s="130"/>
      <c r="X318" s="130"/>
      <c r="Y318" s="130"/>
      <c r="Z318" s="130"/>
    </row>
    <row r="319" spans="1:26" ht="15.75" customHeight="1">
      <c r="A319" s="130"/>
      <c r="B319" s="130"/>
      <c r="C319" s="130"/>
      <c r="D319" s="130"/>
      <c r="E319" s="130"/>
      <c r="F319" s="130"/>
      <c r="G319" s="130"/>
      <c r="H319" s="130"/>
      <c r="I319" s="130"/>
      <c r="J319" s="130"/>
      <c r="K319" s="130"/>
      <c r="L319" s="130"/>
      <c r="M319" s="130"/>
      <c r="N319" s="157"/>
      <c r="O319" s="89"/>
      <c r="P319" s="54"/>
      <c r="Q319" s="130"/>
      <c r="R319" s="130"/>
      <c r="S319" s="130"/>
      <c r="T319" s="130"/>
      <c r="U319" s="130"/>
      <c r="V319" s="130"/>
      <c r="W319" s="130"/>
      <c r="X319" s="130"/>
      <c r="Y319" s="130"/>
      <c r="Z319" s="130"/>
    </row>
    <row r="320" spans="1:26" ht="15.75" customHeight="1">
      <c r="A320" s="130"/>
      <c r="B320" s="130"/>
      <c r="C320" s="130"/>
      <c r="D320" s="130"/>
      <c r="E320" s="130"/>
      <c r="F320" s="130"/>
      <c r="G320" s="130"/>
      <c r="H320" s="130"/>
      <c r="I320" s="130"/>
      <c r="J320" s="130"/>
      <c r="K320" s="130"/>
      <c r="L320" s="130"/>
      <c r="M320" s="130"/>
      <c r="N320" s="157"/>
      <c r="O320" s="89"/>
      <c r="P320" s="54"/>
      <c r="Q320" s="130"/>
      <c r="R320" s="130"/>
      <c r="S320" s="130"/>
      <c r="T320" s="130"/>
      <c r="U320" s="130"/>
      <c r="V320" s="130"/>
      <c r="W320" s="130"/>
      <c r="X320" s="130"/>
      <c r="Y320" s="130"/>
      <c r="Z320" s="130"/>
    </row>
    <row r="321" spans="1:26" ht="15.75" customHeight="1">
      <c r="A321" s="130"/>
      <c r="B321" s="130"/>
      <c r="C321" s="130"/>
      <c r="D321" s="130"/>
      <c r="E321" s="130"/>
      <c r="F321" s="130"/>
      <c r="G321" s="130"/>
      <c r="H321" s="130"/>
      <c r="I321" s="130"/>
      <c r="J321" s="130"/>
      <c r="K321" s="130"/>
      <c r="L321" s="130"/>
      <c r="M321" s="130"/>
      <c r="N321" s="157"/>
      <c r="O321" s="89"/>
      <c r="P321" s="54"/>
      <c r="Q321" s="130"/>
      <c r="R321" s="130"/>
      <c r="S321" s="130"/>
      <c r="T321" s="130"/>
      <c r="U321" s="130"/>
      <c r="V321" s="130"/>
      <c r="W321" s="130"/>
      <c r="X321" s="130"/>
      <c r="Y321" s="130"/>
      <c r="Z321" s="130"/>
    </row>
    <row r="322" spans="1:26" ht="15.75" customHeight="1">
      <c r="A322" s="130"/>
      <c r="B322" s="130"/>
      <c r="C322" s="130"/>
      <c r="D322" s="130"/>
      <c r="E322" s="130"/>
      <c r="F322" s="130"/>
      <c r="G322" s="130"/>
      <c r="H322" s="130"/>
      <c r="I322" s="130"/>
      <c r="J322" s="130"/>
      <c r="K322" s="130"/>
      <c r="L322" s="130"/>
      <c r="M322" s="130"/>
      <c r="N322" s="157"/>
      <c r="O322" s="89"/>
      <c r="P322" s="54"/>
      <c r="Q322" s="130"/>
      <c r="R322" s="130"/>
      <c r="S322" s="130"/>
      <c r="T322" s="130"/>
      <c r="U322" s="130"/>
      <c r="V322" s="130"/>
      <c r="W322" s="130"/>
      <c r="X322" s="130"/>
      <c r="Y322" s="130"/>
      <c r="Z322" s="130"/>
    </row>
    <row r="323" spans="1:26" ht="15.75" customHeight="1">
      <c r="A323" s="130"/>
      <c r="B323" s="130"/>
      <c r="C323" s="130"/>
      <c r="D323" s="130"/>
      <c r="E323" s="130"/>
      <c r="F323" s="130"/>
      <c r="G323" s="130"/>
      <c r="H323" s="130"/>
      <c r="I323" s="130"/>
      <c r="J323" s="130"/>
      <c r="K323" s="130"/>
      <c r="L323" s="130"/>
      <c r="M323" s="130"/>
      <c r="N323" s="157"/>
      <c r="O323" s="89"/>
      <c r="P323" s="54"/>
      <c r="Q323" s="130"/>
      <c r="R323" s="130"/>
      <c r="S323" s="130"/>
      <c r="T323" s="130"/>
      <c r="U323" s="130"/>
      <c r="V323" s="130"/>
      <c r="W323" s="130"/>
      <c r="X323" s="130"/>
      <c r="Y323" s="130"/>
      <c r="Z323" s="130"/>
    </row>
    <row r="324" spans="1:26" ht="15.75" customHeight="1">
      <c r="A324" s="130"/>
      <c r="B324" s="130"/>
      <c r="C324" s="130"/>
      <c r="D324" s="130"/>
      <c r="E324" s="130"/>
      <c r="F324" s="130"/>
      <c r="G324" s="130"/>
      <c r="H324" s="130"/>
      <c r="I324" s="130"/>
      <c r="J324" s="130"/>
      <c r="K324" s="130"/>
      <c r="L324" s="130"/>
      <c r="M324" s="130"/>
      <c r="N324" s="157"/>
      <c r="O324" s="89"/>
      <c r="P324" s="54"/>
      <c r="Q324" s="130"/>
      <c r="R324" s="130"/>
      <c r="S324" s="130"/>
      <c r="T324" s="130"/>
      <c r="U324" s="130"/>
      <c r="V324" s="130"/>
      <c r="W324" s="130"/>
      <c r="X324" s="130"/>
      <c r="Y324" s="130"/>
      <c r="Z324" s="130"/>
    </row>
    <row r="325" spans="1:26" ht="15.75" customHeight="1">
      <c r="A325" s="130"/>
      <c r="B325" s="130"/>
      <c r="C325" s="130"/>
      <c r="D325" s="130"/>
      <c r="E325" s="130"/>
      <c r="F325" s="130"/>
      <c r="G325" s="130"/>
      <c r="H325" s="130"/>
      <c r="I325" s="130"/>
      <c r="J325" s="130"/>
      <c r="K325" s="130"/>
      <c r="L325" s="130"/>
      <c r="M325" s="130"/>
      <c r="N325" s="157"/>
      <c r="O325" s="89"/>
      <c r="P325" s="54"/>
      <c r="Q325" s="130"/>
      <c r="R325" s="130"/>
      <c r="S325" s="130"/>
      <c r="T325" s="130"/>
      <c r="U325" s="130"/>
      <c r="V325" s="130"/>
      <c r="W325" s="130"/>
      <c r="X325" s="130"/>
      <c r="Y325" s="130"/>
      <c r="Z325" s="130"/>
    </row>
    <row r="326" spans="1:26" ht="15.75" customHeight="1">
      <c r="A326" s="130"/>
      <c r="B326" s="130"/>
      <c r="C326" s="130"/>
      <c r="D326" s="130"/>
      <c r="E326" s="130"/>
      <c r="F326" s="130"/>
      <c r="G326" s="130"/>
      <c r="H326" s="130"/>
      <c r="I326" s="130"/>
      <c r="J326" s="130"/>
      <c r="K326" s="130"/>
      <c r="L326" s="130"/>
      <c r="M326" s="130"/>
      <c r="N326" s="157"/>
      <c r="O326" s="89"/>
      <c r="P326" s="54"/>
      <c r="Q326" s="130"/>
      <c r="R326" s="130"/>
      <c r="S326" s="130"/>
      <c r="T326" s="130"/>
      <c r="U326" s="130"/>
      <c r="V326" s="130"/>
      <c r="W326" s="130"/>
      <c r="X326" s="130"/>
      <c r="Y326" s="130"/>
      <c r="Z326" s="130"/>
    </row>
    <row r="327" spans="1:26" ht="15.75" customHeight="1">
      <c r="A327" s="130"/>
      <c r="B327" s="130"/>
      <c r="C327" s="130"/>
      <c r="D327" s="130"/>
      <c r="E327" s="130"/>
      <c r="F327" s="130"/>
      <c r="G327" s="130"/>
      <c r="H327" s="130"/>
      <c r="I327" s="130"/>
      <c r="J327" s="130"/>
      <c r="K327" s="130"/>
      <c r="L327" s="130"/>
      <c r="M327" s="130"/>
      <c r="N327" s="157"/>
      <c r="O327" s="89"/>
      <c r="P327" s="54"/>
      <c r="Q327" s="130"/>
      <c r="R327" s="130"/>
      <c r="S327" s="130"/>
      <c r="T327" s="130"/>
      <c r="U327" s="130"/>
      <c r="V327" s="130"/>
      <c r="W327" s="130"/>
      <c r="X327" s="130"/>
      <c r="Y327" s="130"/>
      <c r="Z327" s="130"/>
    </row>
    <row r="328" spans="1:26" ht="15.75" customHeight="1">
      <c r="A328" s="130"/>
      <c r="B328" s="130"/>
      <c r="C328" s="130"/>
      <c r="D328" s="130"/>
      <c r="E328" s="130"/>
      <c r="F328" s="130"/>
      <c r="G328" s="130"/>
      <c r="H328" s="130"/>
      <c r="I328" s="130"/>
      <c r="J328" s="130"/>
      <c r="K328" s="130"/>
      <c r="L328" s="130"/>
      <c r="M328" s="130"/>
      <c r="N328" s="157"/>
      <c r="O328" s="89"/>
      <c r="P328" s="54"/>
      <c r="Q328" s="130"/>
      <c r="R328" s="130"/>
      <c r="S328" s="130"/>
      <c r="T328" s="130"/>
      <c r="U328" s="130"/>
      <c r="V328" s="130"/>
      <c r="W328" s="130"/>
      <c r="X328" s="130"/>
      <c r="Y328" s="130"/>
      <c r="Z328" s="130"/>
    </row>
    <row r="329" spans="1:26" ht="15.75" customHeight="1">
      <c r="A329" s="130"/>
      <c r="B329" s="130"/>
      <c r="C329" s="130"/>
      <c r="D329" s="130"/>
      <c r="E329" s="130"/>
      <c r="F329" s="130"/>
      <c r="G329" s="130"/>
      <c r="H329" s="130"/>
      <c r="I329" s="130"/>
      <c r="J329" s="130"/>
      <c r="K329" s="130"/>
      <c r="L329" s="130"/>
      <c r="M329" s="130"/>
      <c r="N329" s="157"/>
      <c r="O329" s="89"/>
      <c r="P329" s="54"/>
      <c r="Q329" s="130"/>
      <c r="R329" s="130"/>
      <c r="S329" s="130"/>
      <c r="T329" s="130"/>
      <c r="U329" s="130"/>
      <c r="V329" s="130"/>
      <c r="W329" s="130"/>
      <c r="X329" s="130"/>
      <c r="Y329" s="130"/>
      <c r="Z329" s="130"/>
    </row>
    <row r="330" spans="1:26" ht="15.75" customHeight="1">
      <c r="A330" s="130"/>
      <c r="B330" s="130"/>
      <c r="C330" s="130"/>
      <c r="D330" s="130"/>
      <c r="E330" s="130"/>
      <c r="F330" s="130"/>
      <c r="G330" s="130"/>
      <c r="H330" s="130"/>
      <c r="I330" s="130"/>
      <c r="J330" s="130"/>
      <c r="K330" s="130"/>
      <c r="L330" s="130"/>
      <c r="M330" s="130"/>
      <c r="N330" s="157"/>
      <c r="O330" s="89"/>
      <c r="P330" s="54"/>
      <c r="Q330" s="130"/>
      <c r="R330" s="130"/>
      <c r="S330" s="130"/>
      <c r="T330" s="130"/>
      <c r="U330" s="130"/>
      <c r="V330" s="130"/>
      <c r="W330" s="130"/>
      <c r="X330" s="130"/>
      <c r="Y330" s="130"/>
      <c r="Z330" s="130"/>
    </row>
    <row r="331" spans="1:26" ht="15.75" customHeight="1">
      <c r="A331" s="130"/>
      <c r="B331" s="130"/>
      <c r="C331" s="130"/>
      <c r="D331" s="130"/>
      <c r="E331" s="130"/>
      <c r="F331" s="130"/>
      <c r="G331" s="130"/>
      <c r="H331" s="130"/>
      <c r="I331" s="130"/>
      <c r="J331" s="130"/>
      <c r="K331" s="130"/>
      <c r="L331" s="130"/>
      <c r="M331" s="130"/>
      <c r="N331" s="157"/>
      <c r="O331" s="89"/>
      <c r="P331" s="54"/>
      <c r="Q331" s="130"/>
      <c r="R331" s="130"/>
      <c r="S331" s="130"/>
      <c r="T331" s="130"/>
      <c r="U331" s="130"/>
      <c r="V331" s="130"/>
      <c r="W331" s="130"/>
      <c r="X331" s="130"/>
      <c r="Y331" s="130"/>
      <c r="Z331" s="130"/>
    </row>
    <row r="332" spans="1:26" ht="15.75" customHeight="1">
      <c r="A332" s="130"/>
      <c r="B332" s="130"/>
      <c r="C332" s="130"/>
      <c r="D332" s="130"/>
      <c r="E332" s="130"/>
      <c r="F332" s="130"/>
      <c r="G332" s="130"/>
      <c r="H332" s="130"/>
      <c r="I332" s="130"/>
      <c r="J332" s="130"/>
      <c r="K332" s="130"/>
      <c r="L332" s="130"/>
      <c r="M332" s="130"/>
      <c r="N332" s="157"/>
      <c r="O332" s="89"/>
      <c r="P332" s="54"/>
      <c r="Q332" s="130"/>
      <c r="R332" s="130"/>
      <c r="S332" s="130"/>
      <c r="T332" s="130"/>
      <c r="U332" s="130"/>
      <c r="V332" s="130"/>
      <c r="W332" s="130"/>
      <c r="X332" s="130"/>
      <c r="Y332" s="130"/>
      <c r="Z332" s="130"/>
    </row>
    <row r="333" spans="1:26" ht="15.75" customHeight="1">
      <c r="A333" s="130"/>
      <c r="B333" s="130"/>
      <c r="C333" s="130"/>
      <c r="D333" s="130"/>
      <c r="E333" s="130"/>
      <c r="F333" s="130"/>
      <c r="G333" s="130"/>
      <c r="H333" s="130"/>
      <c r="I333" s="130"/>
      <c r="J333" s="130"/>
      <c r="K333" s="130"/>
      <c r="L333" s="130"/>
      <c r="M333" s="130"/>
      <c r="N333" s="157"/>
      <c r="O333" s="89"/>
      <c r="P333" s="54"/>
      <c r="Q333" s="130"/>
      <c r="R333" s="130"/>
      <c r="S333" s="130"/>
      <c r="T333" s="130"/>
      <c r="U333" s="130"/>
      <c r="V333" s="130"/>
      <c r="W333" s="130"/>
      <c r="X333" s="130"/>
      <c r="Y333" s="130"/>
      <c r="Z333" s="130"/>
    </row>
    <row r="334" spans="1:26" ht="15.75" customHeight="1">
      <c r="A334" s="130"/>
      <c r="B334" s="130"/>
      <c r="C334" s="130"/>
      <c r="D334" s="130"/>
      <c r="E334" s="130"/>
      <c r="F334" s="130"/>
      <c r="G334" s="130"/>
      <c r="H334" s="130"/>
      <c r="I334" s="130"/>
      <c r="J334" s="130"/>
      <c r="K334" s="130"/>
      <c r="L334" s="130"/>
      <c r="M334" s="130"/>
      <c r="N334" s="157"/>
      <c r="O334" s="89"/>
      <c r="P334" s="54"/>
      <c r="Q334" s="130"/>
      <c r="R334" s="130"/>
      <c r="S334" s="130"/>
      <c r="T334" s="130"/>
      <c r="U334" s="130"/>
      <c r="V334" s="130"/>
      <c r="W334" s="130"/>
      <c r="X334" s="130"/>
      <c r="Y334" s="130"/>
      <c r="Z334" s="130"/>
    </row>
    <row r="335" spans="1:26" ht="15.75" customHeight="1">
      <c r="A335" s="130"/>
      <c r="B335" s="130"/>
      <c r="C335" s="130"/>
      <c r="D335" s="130"/>
      <c r="E335" s="130"/>
      <c r="F335" s="130"/>
      <c r="G335" s="130"/>
      <c r="H335" s="130"/>
      <c r="I335" s="130"/>
      <c r="J335" s="130"/>
      <c r="K335" s="130"/>
      <c r="L335" s="130"/>
      <c r="M335" s="130"/>
      <c r="N335" s="157"/>
      <c r="O335" s="89"/>
      <c r="P335" s="54"/>
      <c r="Q335" s="130"/>
      <c r="R335" s="130"/>
      <c r="S335" s="130"/>
      <c r="T335" s="130"/>
      <c r="U335" s="130"/>
      <c r="V335" s="130"/>
      <c r="W335" s="130"/>
      <c r="X335" s="130"/>
      <c r="Y335" s="130"/>
      <c r="Z335" s="130"/>
    </row>
    <row r="336" spans="1:26" ht="15.75" customHeight="1">
      <c r="A336" s="130"/>
      <c r="B336" s="130"/>
      <c r="C336" s="130"/>
      <c r="D336" s="130"/>
      <c r="E336" s="130"/>
      <c r="F336" s="130"/>
      <c r="G336" s="130"/>
      <c r="H336" s="130"/>
      <c r="I336" s="130"/>
      <c r="J336" s="130"/>
      <c r="K336" s="130"/>
      <c r="L336" s="130"/>
      <c r="M336" s="130"/>
      <c r="N336" s="157"/>
      <c r="O336" s="89"/>
      <c r="P336" s="54"/>
      <c r="Q336" s="130"/>
      <c r="R336" s="130"/>
      <c r="S336" s="130"/>
      <c r="T336" s="130"/>
      <c r="U336" s="130"/>
      <c r="V336" s="130"/>
      <c r="W336" s="130"/>
      <c r="X336" s="130"/>
      <c r="Y336" s="130"/>
      <c r="Z336" s="130"/>
    </row>
    <row r="337" spans="1:26" ht="15.75" customHeight="1">
      <c r="A337" s="130"/>
      <c r="B337" s="130"/>
      <c r="C337" s="130"/>
      <c r="D337" s="130"/>
      <c r="E337" s="130"/>
      <c r="F337" s="130"/>
      <c r="G337" s="130"/>
      <c r="H337" s="130"/>
      <c r="I337" s="130"/>
      <c r="J337" s="130"/>
      <c r="K337" s="130"/>
      <c r="L337" s="130"/>
      <c r="M337" s="130"/>
      <c r="N337" s="157"/>
      <c r="O337" s="89"/>
      <c r="P337" s="54"/>
      <c r="Q337" s="130"/>
      <c r="R337" s="130"/>
      <c r="S337" s="130"/>
      <c r="T337" s="130"/>
      <c r="U337" s="130"/>
      <c r="V337" s="130"/>
      <c r="W337" s="130"/>
      <c r="X337" s="130"/>
      <c r="Y337" s="130"/>
      <c r="Z337" s="130"/>
    </row>
    <row r="338" spans="1:26" ht="15.75" customHeight="1">
      <c r="A338" s="130"/>
      <c r="B338" s="130"/>
      <c r="C338" s="130"/>
      <c r="D338" s="130"/>
      <c r="E338" s="130"/>
      <c r="F338" s="130"/>
      <c r="G338" s="130"/>
      <c r="H338" s="130"/>
      <c r="I338" s="130"/>
      <c r="J338" s="130"/>
      <c r="K338" s="130"/>
      <c r="L338" s="130"/>
      <c r="M338" s="130"/>
      <c r="N338" s="157"/>
      <c r="O338" s="89"/>
      <c r="P338" s="54"/>
      <c r="Q338" s="130"/>
      <c r="R338" s="130"/>
      <c r="S338" s="130"/>
      <c r="T338" s="130"/>
      <c r="U338" s="130"/>
      <c r="V338" s="130"/>
      <c r="W338" s="130"/>
      <c r="X338" s="130"/>
      <c r="Y338" s="130"/>
      <c r="Z338" s="130"/>
    </row>
    <row r="339" spans="1:26" ht="15.75" customHeight="1">
      <c r="A339" s="130"/>
      <c r="B339" s="130"/>
      <c r="C339" s="130"/>
      <c r="D339" s="130"/>
      <c r="E339" s="130"/>
      <c r="F339" s="130"/>
      <c r="G339" s="130"/>
      <c r="H339" s="130"/>
      <c r="I339" s="130"/>
      <c r="J339" s="130"/>
      <c r="K339" s="130"/>
      <c r="L339" s="130"/>
      <c r="M339" s="130"/>
      <c r="N339" s="157"/>
      <c r="O339" s="89"/>
      <c r="P339" s="54"/>
      <c r="Q339" s="130"/>
      <c r="R339" s="130"/>
      <c r="S339" s="130"/>
      <c r="T339" s="130"/>
      <c r="U339" s="130"/>
      <c r="V339" s="130"/>
      <c r="W339" s="130"/>
      <c r="X339" s="130"/>
      <c r="Y339" s="130"/>
      <c r="Z339" s="130"/>
    </row>
    <row r="340" spans="1:26" ht="15.75" customHeight="1">
      <c r="A340" s="130"/>
      <c r="B340" s="130"/>
      <c r="C340" s="130"/>
      <c r="D340" s="130"/>
      <c r="E340" s="130"/>
      <c r="F340" s="130"/>
      <c r="G340" s="130"/>
      <c r="H340" s="130"/>
      <c r="I340" s="130"/>
      <c r="J340" s="130"/>
      <c r="K340" s="130"/>
      <c r="L340" s="130"/>
      <c r="M340" s="130"/>
      <c r="N340" s="157"/>
      <c r="O340" s="89"/>
      <c r="P340" s="54"/>
      <c r="Q340" s="130"/>
      <c r="R340" s="130"/>
      <c r="S340" s="130"/>
      <c r="T340" s="130"/>
      <c r="U340" s="130"/>
      <c r="V340" s="130"/>
      <c r="W340" s="130"/>
      <c r="X340" s="130"/>
      <c r="Y340" s="130"/>
      <c r="Z340" s="130"/>
    </row>
    <row r="341" spans="1:26" ht="15.75" customHeight="1">
      <c r="A341" s="130"/>
      <c r="B341" s="130"/>
      <c r="C341" s="130"/>
      <c r="D341" s="130"/>
      <c r="E341" s="130"/>
      <c r="F341" s="130"/>
      <c r="G341" s="130"/>
      <c r="H341" s="130"/>
      <c r="I341" s="130"/>
      <c r="J341" s="130"/>
      <c r="K341" s="130"/>
      <c r="L341" s="130"/>
      <c r="M341" s="130"/>
      <c r="N341" s="157"/>
      <c r="O341" s="89"/>
      <c r="P341" s="54"/>
      <c r="Q341" s="130"/>
      <c r="R341" s="130"/>
      <c r="S341" s="130"/>
      <c r="T341" s="130"/>
      <c r="U341" s="130"/>
      <c r="V341" s="130"/>
      <c r="W341" s="130"/>
      <c r="X341" s="130"/>
      <c r="Y341" s="130"/>
      <c r="Z341" s="130"/>
    </row>
    <row r="342" spans="1:26" ht="15.75" customHeight="1">
      <c r="A342" s="130"/>
      <c r="B342" s="130"/>
      <c r="C342" s="130"/>
      <c r="D342" s="130"/>
      <c r="E342" s="130"/>
      <c r="F342" s="130"/>
      <c r="G342" s="130"/>
      <c r="H342" s="130"/>
      <c r="I342" s="130"/>
      <c r="J342" s="130"/>
      <c r="K342" s="130"/>
      <c r="L342" s="130"/>
      <c r="M342" s="130"/>
      <c r="N342" s="157"/>
      <c r="O342" s="89"/>
      <c r="P342" s="54"/>
      <c r="Q342" s="130"/>
      <c r="R342" s="130"/>
      <c r="S342" s="130"/>
      <c r="T342" s="130"/>
      <c r="U342" s="130"/>
      <c r="V342" s="130"/>
      <c r="W342" s="130"/>
      <c r="X342" s="130"/>
      <c r="Y342" s="130"/>
      <c r="Z342" s="130"/>
    </row>
    <row r="343" spans="1:26" ht="15.75" customHeight="1">
      <c r="A343" s="130"/>
      <c r="B343" s="130"/>
      <c r="C343" s="130"/>
      <c r="D343" s="130"/>
      <c r="E343" s="130"/>
      <c r="F343" s="130"/>
      <c r="G343" s="130"/>
      <c r="H343" s="130"/>
      <c r="I343" s="130"/>
      <c r="J343" s="130"/>
      <c r="K343" s="130"/>
      <c r="L343" s="130"/>
      <c r="M343" s="130"/>
      <c r="N343" s="157"/>
      <c r="O343" s="89"/>
      <c r="P343" s="54"/>
      <c r="Q343" s="130"/>
      <c r="R343" s="130"/>
      <c r="S343" s="130"/>
      <c r="T343" s="130"/>
      <c r="U343" s="130"/>
      <c r="V343" s="130"/>
      <c r="W343" s="130"/>
      <c r="X343" s="130"/>
      <c r="Y343" s="130"/>
      <c r="Z343" s="130"/>
    </row>
    <row r="344" spans="1:26" ht="15.75" customHeight="1">
      <c r="A344" s="130"/>
      <c r="B344" s="130"/>
      <c r="C344" s="130"/>
      <c r="D344" s="130"/>
      <c r="E344" s="130"/>
      <c r="F344" s="130"/>
      <c r="G344" s="130"/>
      <c r="H344" s="130"/>
      <c r="I344" s="130"/>
      <c r="J344" s="130"/>
      <c r="K344" s="130"/>
      <c r="L344" s="130"/>
      <c r="M344" s="130"/>
      <c r="N344" s="157"/>
      <c r="O344" s="89"/>
      <c r="P344" s="54"/>
      <c r="Q344" s="130"/>
      <c r="R344" s="130"/>
      <c r="S344" s="130"/>
      <c r="T344" s="130"/>
      <c r="U344" s="130"/>
      <c r="V344" s="130"/>
      <c r="W344" s="130"/>
      <c r="X344" s="130"/>
      <c r="Y344" s="130"/>
      <c r="Z344" s="130"/>
    </row>
    <row r="345" spans="1:26" ht="15.75" customHeight="1">
      <c r="A345" s="130"/>
      <c r="B345" s="130"/>
      <c r="C345" s="130"/>
      <c r="D345" s="130"/>
      <c r="E345" s="130"/>
      <c r="F345" s="130"/>
      <c r="G345" s="130"/>
      <c r="H345" s="130"/>
      <c r="I345" s="130"/>
      <c r="J345" s="130"/>
      <c r="K345" s="130"/>
      <c r="L345" s="130"/>
      <c r="M345" s="130"/>
      <c r="N345" s="157"/>
      <c r="O345" s="89"/>
      <c r="P345" s="54"/>
      <c r="Q345" s="130"/>
      <c r="R345" s="130"/>
      <c r="S345" s="130"/>
      <c r="T345" s="130"/>
      <c r="U345" s="130"/>
      <c r="V345" s="130"/>
      <c r="W345" s="130"/>
      <c r="X345" s="130"/>
      <c r="Y345" s="130"/>
      <c r="Z345" s="130"/>
    </row>
    <row r="346" spans="1:26" ht="15.75" customHeight="1">
      <c r="A346" s="130"/>
      <c r="B346" s="130"/>
      <c r="C346" s="130"/>
      <c r="D346" s="130"/>
      <c r="E346" s="130"/>
      <c r="F346" s="130"/>
      <c r="G346" s="130"/>
      <c r="H346" s="130"/>
      <c r="I346" s="130"/>
      <c r="J346" s="130"/>
      <c r="K346" s="130"/>
      <c r="L346" s="130"/>
      <c r="M346" s="130"/>
      <c r="N346" s="157"/>
      <c r="O346" s="89"/>
      <c r="P346" s="54"/>
      <c r="Q346" s="130"/>
      <c r="R346" s="130"/>
      <c r="S346" s="130"/>
      <c r="T346" s="130"/>
      <c r="U346" s="130"/>
      <c r="V346" s="130"/>
      <c r="W346" s="130"/>
      <c r="X346" s="130"/>
      <c r="Y346" s="130"/>
      <c r="Z346" s="130"/>
    </row>
    <row r="347" spans="1:26" ht="15.75" customHeight="1">
      <c r="A347" s="130"/>
      <c r="B347" s="130"/>
      <c r="C347" s="130"/>
      <c r="D347" s="130"/>
      <c r="E347" s="130"/>
      <c r="F347" s="130"/>
      <c r="G347" s="130"/>
      <c r="H347" s="130"/>
      <c r="I347" s="130"/>
      <c r="J347" s="130"/>
      <c r="K347" s="130"/>
      <c r="L347" s="130"/>
      <c r="M347" s="130"/>
      <c r="N347" s="157"/>
      <c r="O347" s="89"/>
      <c r="P347" s="54"/>
      <c r="Q347" s="130"/>
      <c r="R347" s="130"/>
      <c r="S347" s="130"/>
      <c r="T347" s="130"/>
      <c r="U347" s="130"/>
      <c r="V347" s="130"/>
      <c r="W347" s="130"/>
      <c r="X347" s="130"/>
      <c r="Y347" s="130"/>
      <c r="Z347" s="130"/>
    </row>
    <row r="348" spans="1:26" ht="15.75" customHeight="1">
      <c r="A348" s="130"/>
      <c r="B348" s="130"/>
      <c r="C348" s="130"/>
      <c r="D348" s="130"/>
      <c r="E348" s="130"/>
      <c r="F348" s="130"/>
      <c r="G348" s="130"/>
      <c r="H348" s="130"/>
      <c r="I348" s="130"/>
      <c r="J348" s="130"/>
      <c r="K348" s="130"/>
      <c r="L348" s="130"/>
      <c r="M348" s="130"/>
      <c r="N348" s="157"/>
      <c r="O348" s="89"/>
      <c r="P348" s="54"/>
      <c r="Q348" s="130"/>
      <c r="R348" s="130"/>
      <c r="S348" s="130"/>
      <c r="T348" s="130"/>
      <c r="U348" s="130"/>
      <c r="V348" s="130"/>
      <c r="W348" s="130"/>
      <c r="X348" s="130"/>
      <c r="Y348" s="130"/>
      <c r="Z348" s="130"/>
    </row>
    <row r="349" spans="1:26" ht="15.75" customHeight="1">
      <c r="A349" s="130"/>
      <c r="B349" s="130"/>
      <c r="C349" s="130"/>
      <c r="D349" s="130"/>
      <c r="E349" s="130"/>
      <c r="F349" s="130"/>
      <c r="G349" s="130"/>
      <c r="H349" s="130"/>
      <c r="I349" s="130"/>
      <c r="J349" s="130"/>
      <c r="K349" s="130"/>
      <c r="L349" s="130"/>
      <c r="M349" s="130"/>
      <c r="N349" s="157"/>
      <c r="O349" s="89"/>
      <c r="P349" s="54"/>
      <c r="Q349" s="130"/>
      <c r="R349" s="130"/>
      <c r="S349" s="130"/>
      <c r="T349" s="130"/>
      <c r="U349" s="130"/>
      <c r="V349" s="130"/>
      <c r="W349" s="130"/>
      <c r="X349" s="130"/>
      <c r="Y349" s="130"/>
      <c r="Z349" s="130"/>
    </row>
    <row r="350" spans="1:26" ht="15.75" customHeight="1">
      <c r="A350" s="130"/>
      <c r="B350" s="130"/>
      <c r="C350" s="130"/>
      <c r="D350" s="130"/>
      <c r="E350" s="130"/>
      <c r="F350" s="130"/>
      <c r="G350" s="130"/>
      <c r="H350" s="130"/>
      <c r="I350" s="130"/>
      <c r="J350" s="130"/>
      <c r="K350" s="130"/>
      <c r="L350" s="130"/>
      <c r="M350" s="130"/>
      <c r="N350" s="157"/>
      <c r="O350" s="89"/>
      <c r="P350" s="54"/>
      <c r="Q350" s="130"/>
      <c r="R350" s="130"/>
      <c r="S350" s="130"/>
      <c r="T350" s="130"/>
      <c r="U350" s="130"/>
      <c r="V350" s="130"/>
      <c r="W350" s="130"/>
      <c r="X350" s="130"/>
      <c r="Y350" s="130"/>
      <c r="Z350" s="130"/>
    </row>
    <row r="351" spans="1:26" ht="15.75" customHeight="1">
      <c r="A351" s="130"/>
      <c r="B351" s="130"/>
      <c r="C351" s="130"/>
      <c r="D351" s="130"/>
      <c r="E351" s="130"/>
      <c r="F351" s="130"/>
      <c r="G351" s="130"/>
      <c r="H351" s="130"/>
      <c r="I351" s="130"/>
      <c r="J351" s="130"/>
      <c r="K351" s="130"/>
      <c r="L351" s="130"/>
      <c r="M351" s="130"/>
      <c r="N351" s="157"/>
      <c r="O351" s="89"/>
      <c r="P351" s="54"/>
      <c r="Q351" s="130"/>
      <c r="R351" s="130"/>
      <c r="S351" s="130"/>
      <c r="T351" s="130"/>
      <c r="U351" s="130"/>
      <c r="V351" s="130"/>
      <c r="W351" s="130"/>
      <c r="X351" s="130"/>
      <c r="Y351" s="130"/>
      <c r="Z351" s="130"/>
    </row>
    <row r="352" spans="1:26" ht="15.75" customHeight="1">
      <c r="A352" s="130"/>
      <c r="B352" s="130"/>
      <c r="C352" s="130"/>
      <c r="D352" s="130"/>
      <c r="E352" s="130"/>
      <c r="F352" s="130"/>
      <c r="G352" s="130"/>
      <c r="H352" s="130"/>
      <c r="I352" s="130"/>
      <c r="J352" s="130"/>
      <c r="K352" s="130"/>
      <c r="L352" s="130"/>
      <c r="M352" s="130"/>
      <c r="N352" s="157"/>
      <c r="O352" s="89"/>
      <c r="P352" s="54"/>
      <c r="Q352" s="130"/>
      <c r="R352" s="130"/>
      <c r="S352" s="130"/>
      <c r="T352" s="130"/>
      <c r="U352" s="130"/>
      <c r="V352" s="130"/>
      <c r="W352" s="130"/>
      <c r="X352" s="130"/>
      <c r="Y352" s="130"/>
      <c r="Z352" s="130"/>
    </row>
    <row r="353" spans="1:26" ht="15.75" customHeight="1">
      <c r="A353" s="130"/>
      <c r="B353" s="130"/>
      <c r="C353" s="130"/>
      <c r="D353" s="130"/>
      <c r="E353" s="130"/>
      <c r="F353" s="130"/>
      <c r="G353" s="130"/>
      <c r="H353" s="130"/>
      <c r="I353" s="130"/>
      <c r="J353" s="130"/>
      <c r="K353" s="130"/>
      <c r="L353" s="130"/>
      <c r="M353" s="130"/>
      <c r="N353" s="157"/>
      <c r="O353" s="89"/>
      <c r="P353" s="54"/>
      <c r="Q353" s="130"/>
      <c r="R353" s="130"/>
      <c r="S353" s="130"/>
      <c r="T353" s="130"/>
      <c r="U353" s="130"/>
      <c r="V353" s="130"/>
      <c r="W353" s="130"/>
      <c r="X353" s="130"/>
      <c r="Y353" s="130"/>
      <c r="Z353" s="130"/>
    </row>
    <row r="354" spans="1:26" ht="15.75" customHeight="1">
      <c r="A354" s="130"/>
      <c r="B354" s="130"/>
      <c r="C354" s="130"/>
      <c r="D354" s="130"/>
      <c r="E354" s="130"/>
      <c r="F354" s="130"/>
      <c r="G354" s="130"/>
      <c r="H354" s="130"/>
      <c r="I354" s="130"/>
      <c r="J354" s="130"/>
      <c r="K354" s="130"/>
      <c r="L354" s="130"/>
      <c r="M354" s="130"/>
      <c r="N354" s="157"/>
      <c r="O354" s="89"/>
      <c r="P354" s="54"/>
      <c r="Q354" s="130"/>
      <c r="R354" s="130"/>
      <c r="S354" s="130"/>
      <c r="T354" s="130"/>
      <c r="U354" s="130"/>
      <c r="V354" s="130"/>
      <c r="W354" s="130"/>
      <c r="X354" s="130"/>
      <c r="Y354" s="130"/>
      <c r="Z354" s="130"/>
    </row>
    <row r="355" spans="1:26" ht="15.75" customHeight="1">
      <c r="A355" s="130"/>
      <c r="B355" s="130"/>
      <c r="C355" s="130"/>
      <c r="D355" s="130"/>
      <c r="E355" s="130"/>
      <c r="F355" s="130"/>
      <c r="G355" s="130"/>
      <c r="H355" s="130"/>
      <c r="I355" s="130"/>
      <c r="J355" s="130"/>
      <c r="K355" s="130"/>
      <c r="L355" s="130"/>
      <c r="M355" s="130"/>
      <c r="N355" s="157"/>
      <c r="O355" s="89"/>
      <c r="P355" s="54"/>
      <c r="Q355" s="130"/>
      <c r="R355" s="130"/>
      <c r="S355" s="130"/>
      <c r="T355" s="130"/>
      <c r="U355" s="130"/>
      <c r="V355" s="130"/>
      <c r="W355" s="130"/>
      <c r="X355" s="130"/>
      <c r="Y355" s="130"/>
      <c r="Z355" s="130"/>
    </row>
    <row r="356" spans="1:26" ht="15.75" customHeight="1">
      <c r="A356" s="130"/>
      <c r="B356" s="130"/>
      <c r="C356" s="130"/>
      <c r="D356" s="130"/>
      <c r="E356" s="130"/>
      <c r="F356" s="130"/>
      <c r="G356" s="130"/>
      <c r="H356" s="130"/>
      <c r="I356" s="130"/>
      <c r="J356" s="130"/>
      <c r="K356" s="130"/>
      <c r="L356" s="130"/>
      <c r="M356" s="130"/>
      <c r="N356" s="157"/>
      <c r="O356" s="89"/>
      <c r="P356" s="54"/>
      <c r="Q356" s="130"/>
      <c r="R356" s="130"/>
      <c r="S356" s="130"/>
      <c r="T356" s="130"/>
      <c r="U356" s="130"/>
      <c r="V356" s="130"/>
      <c r="W356" s="130"/>
      <c r="X356" s="130"/>
      <c r="Y356" s="130"/>
      <c r="Z356" s="130"/>
    </row>
    <row r="357" spans="1:26" ht="15.75" customHeight="1">
      <c r="A357" s="130"/>
      <c r="B357" s="130"/>
      <c r="C357" s="130"/>
      <c r="D357" s="130"/>
      <c r="E357" s="130"/>
      <c r="F357" s="130"/>
      <c r="G357" s="130"/>
      <c r="H357" s="130"/>
      <c r="I357" s="130"/>
      <c r="J357" s="130"/>
      <c r="K357" s="130"/>
      <c r="L357" s="130"/>
      <c r="M357" s="130"/>
      <c r="N357" s="157"/>
      <c r="O357" s="89"/>
      <c r="P357" s="54"/>
      <c r="Q357" s="130"/>
      <c r="R357" s="130"/>
      <c r="S357" s="130"/>
      <c r="T357" s="130"/>
      <c r="U357" s="130"/>
      <c r="V357" s="130"/>
      <c r="W357" s="130"/>
      <c r="X357" s="130"/>
      <c r="Y357" s="130"/>
      <c r="Z357" s="130"/>
    </row>
    <row r="358" spans="1:26" ht="15.75" customHeight="1">
      <c r="A358" s="130"/>
      <c r="B358" s="130"/>
      <c r="C358" s="130"/>
      <c r="D358" s="130"/>
      <c r="E358" s="130"/>
      <c r="F358" s="130"/>
      <c r="G358" s="130"/>
      <c r="H358" s="130"/>
      <c r="I358" s="130"/>
      <c r="J358" s="130"/>
      <c r="K358" s="130"/>
      <c r="L358" s="130"/>
      <c r="M358" s="130"/>
      <c r="N358" s="157"/>
      <c r="O358" s="89"/>
      <c r="P358" s="54"/>
      <c r="Q358" s="130"/>
      <c r="R358" s="130"/>
      <c r="S358" s="130"/>
      <c r="T358" s="130"/>
      <c r="U358" s="130"/>
      <c r="V358" s="130"/>
      <c r="W358" s="130"/>
      <c r="X358" s="130"/>
      <c r="Y358" s="130"/>
      <c r="Z358" s="130"/>
    </row>
    <row r="359" spans="1:26" ht="15.75" customHeight="1">
      <c r="A359" s="130"/>
      <c r="B359" s="130"/>
      <c r="C359" s="130"/>
      <c r="D359" s="130"/>
      <c r="E359" s="130"/>
      <c r="F359" s="130"/>
      <c r="G359" s="130"/>
      <c r="H359" s="130"/>
      <c r="I359" s="130"/>
      <c r="J359" s="130"/>
      <c r="K359" s="130"/>
      <c r="L359" s="130"/>
      <c r="M359" s="130"/>
      <c r="N359" s="157"/>
      <c r="O359" s="89"/>
      <c r="P359" s="54"/>
      <c r="Q359" s="130"/>
      <c r="R359" s="130"/>
      <c r="S359" s="130"/>
      <c r="T359" s="130"/>
      <c r="U359" s="130"/>
      <c r="V359" s="130"/>
      <c r="W359" s="130"/>
      <c r="X359" s="130"/>
      <c r="Y359" s="130"/>
      <c r="Z359" s="130"/>
    </row>
    <row r="360" spans="1:26" ht="15.75" customHeight="1">
      <c r="A360" s="130"/>
      <c r="B360" s="130"/>
      <c r="C360" s="130"/>
      <c r="D360" s="130"/>
      <c r="E360" s="130"/>
      <c r="F360" s="130"/>
      <c r="G360" s="130"/>
      <c r="H360" s="130"/>
      <c r="I360" s="130"/>
      <c r="J360" s="130"/>
      <c r="K360" s="130"/>
      <c r="L360" s="130"/>
      <c r="M360" s="130"/>
      <c r="N360" s="157"/>
      <c r="O360" s="89"/>
      <c r="P360" s="54"/>
      <c r="Q360" s="130"/>
      <c r="R360" s="130"/>
      <c r="S360" s="130"/>
      <c r="T360" s="130"/>
      <c r="U360" s="130"/>
      <c r="V360" s="130"/>
      <c r="W360" s="130"/>
      <c r="X360" s="130"/>
      <c r="Y360" s="130"/>
      <c r="Z360" s="130"/>
    </row>
    <row r="361" spans="1:26" ht="15.75" customHeight="1">
      <c r="A361" s="130"/>
      <c r="B361" s="130"/>
      <c r="C361" s="130"/>
      <c r="D361" s="130"/>
      <c r="E361" s="130"/>
      <c r="F361" s="130"/>
      <c r="G361" s="130"/>
      <c r="H361" s="130"/>
      <c r="I361" s="130"/>
      <c r="J361" s="130"/>
      <c r="K361" s="130"/>
      <c r="L361" s="130"/>
      <c r="M361" s="130"/>
      <c r="N361" s="157"/>
      <c r="O361" s="89"/>
      <c r="P361" s="54"/>
      <c r="Q361" s="130"/>
      <c r="R361" s="130"/>
      <c r="S361" s="130"/>
      <c r="T361" s="130"/>
      <c r="U361" s="130"/>
      <c r="V361" s="130"/>
      <c r="W361" s="130"/>
      <c r="X361" s="130"/>
      <c r="Y361" s="130"/>
      <c r="Z361" s="130"/>
    </row>
    <row r="362" spans="1:26" ht="15.75" customHeight="1">
      <c r="A362" s="130"/>
      <c r="B362" s="130"/>
      <c r="C362" s="130"/>
      <c r="D362" s="130"/>
      <c r="E362" s="130"/>
      <c r="F362" s="130"/>
      <c r="G362" s="130"/>
      <c r="H362" s="130"/>
      <c r="I362" s="130"/>
      <c r="J362" s="130"/>
      <c r="K362" s="130"/>
      <c r="L362" s="130"/>
      <c r="M362" s="130"/>
      <c r="N362" s="157"/>
      <c r="O362" s="89"/>
      <c r="P362" s="54"/>
      <c r="Q362" s="130"/>
      <c r="R362" s="130"/>
      <c r="S362" s="130"/>
      <c r="T362" s="130"/>
      <c r="U362" s="130"/>
      <c r="V362" s="130"/>
      <c r="W362" s="130"/>
      <c r="X362" s="130"/>
      <c r="Y362" s="130"/>
      <c r="Z362" s="130"/>
    </row>
    <row r="363" spans="1:26" ht="15.75" customHeight="1">
      <c r="A363" s="130"/>
      <c r="B363" s="130"/>
      <c r="C363" s="130"/>
      <c r="D363" s="130"/>
      <c r="E363" s="130"/>
      <c r="F363" s="130"/>
      <c r="G363" s="130"/>
      <c r="H363" s="130"/>
      <c r="I363" s="130"/>
      <c r="J363" s="130"/>
      <c r="K363" s="130"/>
      <c r="L363" s="130"/>
      <c r="M363" s="130"/>
      <c r="N363" s="157"/>
      <c r="O363" s="89"/>
      <c r="P363" s="54"/>
      <c r="Q363" s="130"/>
      <c r="R363" s="130"/>
      <c r="S363" s="130"/>
      <c r="T363" s="130"/>
      <c r="U363" s="130"/>
      <c r="V363" s="130"/>
      <c r="W363" s="130"/>
      <c r="X363" s="130"/>
      <c r="Y363" s="130"/>
      <c r="Z363" s="130"/>
    </row>
    <row r="364" spans="1:26" ht="15.75" customHeight="1">
      <c r="A364" s="130"/>
      <c r="B364" s="130"/>
      <c r="C364" s="130"/>
      <c r="D364" s="130"/>
      <c r="E364" s="130"/>
      <c r="F364" s="130"/>
      <c r="G364" s="130"/>
      <c r="H364" s="130"/>
      <c r="I364" s="130"/>
      <c r="J364" s="130"/>
      <c r="K364" s="130"/>
      <c r="L364" s="130"/>
      <c r="M364" s="130"/>
      <c r="N364" s="157"/>
      <c r="O364" s="89"/>
      <c r="P364" s="54"/>
      <c r="Q364" s="130"/>
      <c r="R364" s="130"/>
      <c r="S364" s="130"/>
      <c r="T364" s="130"/>
      <c r="U364" s="130"/>
      <c r="V364" s="130"/>
      <c r="W364" s="130"/>
      <c r="X364" s="130"/>
      <c r="Y364" s="130"/>
      <c r="Z364" s="130"/>
    </row>
    <row r="365" spans="1:26" ht="15.75" customHeight="1">
      <c r="A365" s="130"/>
      <c r="B365" s="130"/>
      <c r="C365" s="130"/>
      <c r="D365" s="130"/>
      <c r="E365" s="130"/>
      <c r="F365" s="130"/>
      <c r="G365" s="130"/>
      <c r="H365" s="130"/>
      <c r="I365" s="130"/>
      <c r="J365" s="130"/>
      <c r="K365" s="130"/>
      <c r="L365" s="130"/>
      <c r="M365" s="130"/>
      <c r="N365" s="157"/>
      <c r="O365" s="89"/>
      <c r="P365" s="54"/>
      <c r="Q365" s="130"/>
      <c r="R365" s="130"/>
      <c r="S365" s="130"/>
      <c r="T365" s="130"/>
      <c r="U365" s="130"/>
      <c r="V365" s="130"/>
      <c r="W365" s="130"/>
      <c r="X365" s="130"/>
      <c r="Y365" s="130"/>
      <c r="Z365" s="130"/>
    </row>
    <row r="366" spans="1:26" ht="15.75" customHeight="1">
      <c r="A366" s="130"/>
      <c r="B366" s="130"/>
      <c r="C366" s="130"/>
      <c r="D366" s="130"/>
      <c r="E366" s="130"/>
      <c r="F366" s="130"/>
      <c r="G366" s="130"/>
      <c r="H366" s="130"/>
      <c r="I366" s="130"/>
      <c r="J366" s="130"/>
      <c r="K366" s="130"/>
      <c r="L366" s="130"/>
      <c r="M366" s="130"/>
      <c r="N366" s="157"/>
      <c r="O366" s="89"/>
      <c r="P366" s="54"/>
      <c r="Q366" s="130"/>
      <c r="R366" s="130"/>
      <c r="S366" s="130"/>
      <c r="T366" s="130"/>
      <c r="U366" s="130"/>
      <c r="V366" s="130"/>
      <c r="W366" s="130"/>
      <c r="X366" s="130"/>
      <c r="Y366" s="130"/>
      <c r="Z366" s="130"/>
    </row>
    <row r="367" spans="1:26" ht="15.75" customHeight="1">
      <c r="A367" s="130"/>
      <c r="B367" s="130"/>
      <c r="C367" s="130"/>
      <c r="D367" s="130"/>
      <c r="E367" s="130"/>
      <c r="F367" s="130"/>
      <c r="G367" s="130"/>
      <c r="H367" s="130"/>
      <c r="I367" s="130"/>
      <c r="J367" s="130"/>
      <c r="K367" s="130"/>
      <c r="L367" s="130"/>
      <c r="M367" s="130"/>
      <c r="N367" s="157"/>
      <c r="O367" s="89"/>
      <c r="P367" s="54"/>
      <c r="Q367" s="130"/>
      <c r="R367" s="130"/>
      <c r="S367" s="130"/>
      <c r="T367" s="130"/>
      <c r="U367" s="130"/>
      <c r="V367" s="130"/>
      <c r="W367" s="130"/>
      <c r="X367" s="130"/>
      <c r="Y367" s="130"/>
      <c r="Z367" s="130"/>
    </row>
    <row r="368" spans="1:26" ht="15.75" customHeight="1">
      <c r="A368" s="130"/>
      <c r="B368" s="130"/>
      <c r="C368" s="130"/>
      <c r="D368" s="130"/>
      <c r="E368" s="130"/>
      <c r="F368" s="130"/>
      <c r="G368" s="130"/>
      <c r="H368" s="130"/>
      <c r="I368" s="130"/>
      <c r="J368" s="130"/>
      <c r="K368" s="130"/>
      <c r="L368" s="130"/>
      <c r="M368" s="130"/>
      <c r="N368" s="157"/>
      <c r="O368" s="89"/>
      <c r="P368" s="54"/>
      <c r="Q368" s="130"/>
      <c r="R368" s="130"/>
      <c r="S368" s="130"/>
      <c r="T368" s="130"/>
      <c r="U368" s="130"/>
      <c r="V368" s="130"/>
      <c r="W368" s="130"/>
      <c r="X368" s="130"/>
      <c r="Y368" s="130"/>
      <c r="Z368" s="130"/>
    </row>
    <row r="369" spans="1:26" ht="15.75" customHeight="1">
      <c r="A369" s="130"/>
      <c r="B369" s="130"/>
      <c r="C369" s="130"/>
      <c r="D369" s="130"/>
      <c r="E369" s="130"/>
      <c r="F369" s="130"/>
      <c r="G369" s="130"/>
      <c r="H369" s="130"/>
      <c r="I369" s="130"/>
      <c r="J369" s="130"/>
      <c r="K369" s="130"/>
      <c r="L369" s="130"/>
      <c r="M369" s="130"/>
      <c r="N369" s="157"/>
      <c r="O369" s="89"/>
      <c r="P369" s="54"/>
      <c r="Q369" s="130"/>
      <c r="R369" s="130"/>
      <c r="S369" s="130"/>
      <c r="T369" s="130"/>
      <c r="U369" s="130"/>
      <c r="V369" s="130"/>
      <c r="W369" s="130"/>
      <c r="X369" s="130"/>
      <c r="Y369" s="130"/>
      <c r="Z369" s="130"/>
    </row>
    <row r="370" spans="1:26" ht="15.75" customHeight="1">
      <c r="A370" s="130"/>
      <c r="B370" s="130"/>
      <c r="C370" s="130"/>
      <c r="D370" s="130"/>
      <c r="E370" s="130"/>
      <c r="F370" s="130"/>
      <c r="G370" s="130"/>
      <c r="H370" s="130"/>
      <c r="I370" s="130"/>
      <c r="J370" s="130"/>
      <c r="K370" s="130"/>
      <c r="L370" s="130"/>
      <c r="M370" s="130"/>
      <c r="N370" s="157"/>
      <c r="O370" s="89"/>
      <c r="P370" s="54"/>
      <c r="Q370" s="130"/>
      <c r="R370" s="130"/>
      <c r="S370" s="130"/>
      <c r="T370" s="130"/>
      <c r="U370" s="130"/>
      <c r="V370" s="130"/>
      <c r="W370" s="130"/>
      <c r="X370" s="130"/>
      <c r="Y370" s="130"/>
      <c r="Z370" s="130"/>
    </row>
    <row r="371" spans="1:26" ht="15.75" customHeight="1">
      <c r="A371" s="130"/>
      <c r="B371" s="130"/>
      <c r="C371" s="130"/>
      <c r="D371" s="130"/>
      <c r="E371" s="130"/>
      <c r="F371" s="130"/>
      <c r="G371" s="130"/>
      <c r="H371" s="130"/>
      <c r="I371" s="130"/>
      <c r="J371" s="130"/>
      <c r="K371" s="130"/>
      <c r="L371" s="130"/>
      <c r="M371" s="130"/>
      <c r="N371" s="157"/>
      <c r="O371" s="89"/>
      <c r="P371" s="54"/>
      <c r="Q371" s="130"/>
      <c r="R371" s="130"/>
      <c r="S371" s="130"/>
      <c r="T371" s="130"/>
      <c r="U371" s="130"/>
      <c r="V371" s="130"/>
      <c r="W371" s="130"/>
      <c r="X371" s="130"/>
      <c r="Y371" s="130"/>
      <c r="Z371" s="130"/>
    </row>
    <row r="372" spans="1:26" ht="15.75" customHeight="1">
      <c r="A372" s="130"/>
      <c r="B372" s="130"/>
      <c r="C372" s="130"/>
      <c r="D372" s="130"/>
      <c r="E372" s="130"/>
      <c r="F372" s="130"/>
      <c r="G372" s="130"/>
      <c r="H372" s="130"/>
      <c r="I372" s="130"/>
      <c r="J372" s="130"/>
      <c r="K372" s="130"/>
      <c r="L372" s="130"/>
      <c r="M372" s="130"/>
      <c r="N372" s="157"/>
      <c r="O372" s="89"/>
      <c r="P372" s="54"/>
      <c r="Q372" s="130"/>
      <c r="R372" s="130"/>
      <c r="S372" s="130"/>
      <c r="T372" s="130"/>
      <c r="U372" s="130"/>
      <c r="V372" s="130"/>
      <c r="W372" s="130"/>
      <c r="X372" s="130"/>
      <c r="Y372" s="130"/>
      <c r="Z372" s="130"/>
    </row>
    <row r="373" spans="1:26" ht="15.75" customHeight="1">
      <c r="A373" s="130"/>
      <c r="B373" s="130"/>
      <c r="C373" s="130"/>
      <c r="D373" s="130"/>
      <c r="E373" s="130"/>
      <c r="F373" s="130"/>
      <c r="G373" s="130"/>
      <c r="H373" s="130"/>
      <c r="I373" s="130"/>
      <c r="J373" s="130"/>
      <c r="K373" s="130"/>
      <c r="L373" s="130"/>
      <c r="M373" s="130"/>
      <c r="N373" s="157"/>
      <c r="O373" s="89"/>
      <c r="P373" s="54"/>
      <c r="Q373" s="130"/>
      <c r="R373" s="130"/>
      <c r="S373" s="130"/>
      <c r="T373" s="130"/>
      <c r="U373" s="130"/>
      <c r="V373" s="130"/>
      <c r="W373" s="130"/>
      <c r="X373" s="130"/>
      <c r="Y373" s="130"/>
      <c r="Z373" s="130"/>
    </row>
    <row r="374" spans="1:26" ht="15.75" customHeight="1">
      <c r="A374" s="130"/>
      <c r="B374" s="130"/>
      <c r="C374" s="130"/>
      <c r="D374" s="130"/>
      <c r="E374" s="130"/>
      <c r="F374" s="130"/>
      <c r="G374" s="130"/>
      <c r="H374" s="130"/>
      <c r="I374" s="130"/>
      <c r="J374" s="130"/>
      <c r="K374" s="130"/>
      <c r="L374" s="130"/>
      <c r="M374" s="130"/>
      <c r="N374" s="157"/>
      <c r="O374" s="89"/>
      <c r="P374" s="54"/>
      <c r="Q374" s="130"/>
      <c r="R374" s="130"/>
      <c r="S374" s="130"/>
      <c r="T374" s="130"/>
      <c r="U374" s="130"/>
      <c r="V374" s="130"/>
      <c r="W374" s="130"/>
      <c r="X374" s="130"/>
      <c r="Y374" s="130"/>
      <c r="Z374" s="130"/>
    </row>
    <row r="375" spans="1:26" ht="15.75" customHeight="1">
      <c r="A375" s="130"/>
      <c r="B375" s="130"/>
      <c r="C375" s="130"/>
      <c r="D375" s="130"/>
      <c r="E375" s="130"/>
      <c r="F375" s="130"/>
      <c r="G375" s="130"/>
      <c r="H375" s="130"/>
      <c r="I375" s="130"/>
      <c r="J375" s="130"/>
      <c r="K375" s="130"/>
      <c r="L375" s="130"/>
      <c r="M375" s="130"/>
      <c r="N375" s="157"/>
      <c r="O375" s="89"/>
      <c r="P375" s="54"/>
      <c r="Q375" s="130"/>
      <c r="R375" s="130"/>
      <c r="S375" s="130"/>
      <c r="T375" s="130"/>
      <c r="U375" s="130"/>
      <c r="V375" s="130"/>
      <c r="W375" s="130"/>
      <c r="X375" s="130"/>
      <c r="Y375" s="130"/>
      <c r="Z375" s="130"/>
    </row>
    <row r="376" spans="1:26" ht="15.75" customHeight="1">
      <c r="A376" s="130"/>
      <c r="B376" s="130"/>
      <c r="C376" s="130"/>
      <c r="D376" s="130"/>
      <c r="E376" s="130"/>
      <c r="F376" s="130"/>
      <c r="G376" s="130"/>
      <c r="H376" s="130"/>
      <c r="I376" s="130"/>
      <c r="J376" s="130"/>
      <c r="K376" s="130"/>
      <c r="L376" s="130"/>
      <c r="M376" s="130"/>
      <c r="N376" s="157"/>
      <c r="O376" s="89"/>
      <c r="P376" s="54"/>
      <c r="Q376" s="130"/>
      <c r="R376" s="130"/>
      <c r="S376" s="130"/>
      <c r="T376" s="130"/>
      <c r="U376" s="130"/>
      <c r="V376" s="130"/>
      <c r="W376" s="130"/>
      <c r="X376" s="130"/>
      <c r="Y376" s="130"/>
      <c r="Z376" s="130"/>
    </row>
    <row r="377" spans="1:26" ht="15.75" customHeight="1">
      <c r="A377" s="130"/>
      <c r="B377" s="130"/>
      <c r="C377" s="130"/>
      <c r="D377" s="130"/>
      <c r="E377" s="130"/>
      <c r="F377" s="130"/>
      <c r="G377" s="130"/>
      <c r="H377" s="130"/>
      <c r="I377" s="130"/>
      <c r="J377" s="130"/>
      <c r="K377" s="130"/>
      <c r="L377" s="130"/>
      <c r="M377" s="130"/>
      <c r="N377" s="157"/>
      <c r="O377" s="89"/>
      <c r="P377" s="54"/>
      <c r="Q377" s="130"/>
      <c r="R377" s="130"/>
      <c r="S377" s="130"/>
      <c r="T377" s="130"/>
      <c r="U377" s="130"/>
      <c r="V377" s="130"/>
      <c r="W377" s="130"/>
      <c r="X377" s="130"/>
      <c r="Y377" s="130"/>
      <c r="Z377" s="130"/>
    </row>
    <row r="378" spans="1:26" ht="15.75" customHeight="1">
      <c r="A378" s="130"/>
      <c r="B378" s="130"/>
      <c r="C378" s="130"/>
      <c r="D378" s="130"/>
      <c r="E378" s="130"/>
      <c r="F378" s="130"/>
      <c r="G378" s="130"/>
      <c r="H378" s="130"/>
      <c r="I378" s="130"/>
      <c r="J378" s="130"/>
      <c r="K378" s="130"/>
      <c r="L378" s="130"/>
      <c r="M378" s="130"/>
      <c r="N378" s="157"/>
      <c r="O378" s="89"/>
      <c r="P378" s="54"/>
      <c r="Q378" s="130"/>
      <c r="R378" s="130"/>
      <c r="S378" s="130"/>
      <c r="T378" s="130"/>
      <c r="U378" s="130"/>
      <c r="V378" s="130"/>
      <c r="W378" s="130"/>
      <c r="X378" s="130"/>
      <c r="Y378" s="130"/>
      <c r="Z378" s="130"/>
    </row>
    <row r="379" spans="1:26" ht="15.75" customHeight="1">
      <c r="A379" s="130"/>
      <c r="B379" s="130"/>
      <c r="C379" s="130"/>
      <c r="D379" s="130"/>
      <c r="E379" s="130"/>
      <c r="F379" s="130"/>
      <c r="G379" s="130"/>
      <c r="H379" s="130"/>
      <c r="I379" s="130"/>
      <c r="J379" s="130"/>
      <c r="K379" s="130"/>
      <c r="L379" s="130"/>
      <c r="M379" s="130"/>
      <c r="N379" s="157"/>
      <c r="O379" s="89"/>
      <c r="P379" s="54"/>
      <c r="Q379" s="130"/>
      <c r="R379" s="130"/>
      <c r="S379" s="130"/>
      <c r="T379" s="130"/>
      <c r="U379" s="130"/>
      <c r="V379" s="130"/>
      <c r="W379" s="130"/>
      <c r="X379" s="130"/>
      <c r="Y379" s="130"/>
      <c r="Z379" s="130"/>
    </row>
    <row r="380" spans="1:26" ht="15.75" customHeight="1">
      <c r="A380" s="130"/>
      <c r="B380" s="130"/>
      <c r="C380" s="130"/>
      <c r="D380" s="130"/>
      <c r="E380" s="130"/>
      <c r="F380" s="130"/>
      <c r="G380" s="130"/>
      <c r="H380" s="130"/>
      <c r="I380" s="130"/>
      <c r="J380" s="130"/>
      <c r="K380" s="130"/>
      <c r="L380" s="130"/>
      <c r="M380" s="130"/>
      <c r="N380" s="157"/>
      <c r="O380" s="89"/>
      <c r="P380" s="54"/>
      <c r="Q380" s="130"/>
      <c r="R380" s="130"/>
      <c r="S380" s="130"/>
      <c r="T380" s="130"/>
      <c r="U380" s="130"/>
      <c r="V380" s="130"/>
      <c r="W380" s="130"/>
      <c r="X380" s="130"/>
      <c r="Y380" s="130"/>
      <c r="Z380" s="130"/>
    </row>
    <row r="381" spans="1:26" ht="15.75" customHeight="1">
      <c r="A381" s="130"/>
      <c r="B381" s="130"/>
      <c r="C381" s="130"/>
      <c r="D381" s="130"/>
      <c r="E381" s="130"/>
      <c r="F381" s="130"/>
      <c r="G381" s="130"/>
      <c r="H381" s="130"/>
      <c r="I381" s="130"/>
      <c r="J381" s="130"/>
      <c r="K381" s="130"/>
      <c r="L381" s="130"/>
      <c r="M381" s="130"/>
      <c r="N381" s="157"/>
      <c r="O381" s="89"/>
      <c r="P381" s="54"/>
      <c r="Q381" s="130"/>
      <c r="R381" s="130"/>
      <c r="S381" s="130"/>
      <c r="T381" s="130"/>
      <c r="U381" s="130"/>
      <c r="V381" s="130"/>
      <c r="W381" s="130"/>
      <c r="X381" s="130"/>
      <c r="Y381" s="130"/>
      <c r="Z381" s="130"/>
    </row>
    <row r="382" spans="1:26" ht="15.75" customHeight="1">
      <c r="A382" s="130"/>
      <c r="B382" s="130"/>
      <c r="C382" s="130"/>
      <c r="D382" s="130"/>
      <c r="E382" s="130"/>
      <c r="F382" s="130"/>
      <c r="G382" s="130"/>
      <c r="H382" s="130"/>
      <c r="I382" s="130"/>
      <c r="J382" s="130"/>
      <c r="K382" s="130"/>
      <c r="L382" s="130"/>
      <c r="M382" s="130"/>
      <c r="N382" s="157"/>
      <c r="O382" s="89"/>
      <c r="P382" s="54"/>
      <c r="Q382" s="130"/>
      <c r="R382" s="130"/>
      <c r="S382" s="130"/>
      <c r="T382" s="130"/>
      <c r="U382" s="130"/>
      <c r="V382" s="130"/>
      <c r="W382" s="130"/>
      <c r="X382" s="130"/>
      <c r="Y382" s="130"/>
      <c r="Z382" s="130"/>
    </row>
    <row r="383" spans="1:26" ht="15.75" customHeight="1">
      <c r="A383" s="130"/>
      <c r="B383" s="130"/>
      <c r="C383" s="130"/>
      <c r="D383" s="130"/>
      <c r="E383" s="130"/>
      <c r="F383" s="130"/>
      <c r="G383" s="130"/>
      <c r="H383" s="130"/>
      <c r="I383" s="130"/>
      <c r="J383" s="130"/>
      <c r="K383" s="130"/>
      <c r="L383" s="130"/>
      <c r="M383" s="130"/>
      <c r="N383" s="157"/>
      <c r="O383" s="89"/>
      <c r="P383" s="54"/>
      <c r="Q383" s="130"/>
      <c r="R383" s="130"/>
      <c r="S383" s="130"/>
      <c r="T383" s="130"/>
      <c r="U383" s="130"/>
      <c r="V383" s="130"/>
      <c r="W383" s="130"/>
      <c r="X383" s="130"/>
      <c r="Y383" s="130"/>
      <c r="Z383" s="130"/>
    </row>
    <row r="384" spans="1:26" ht="15.75" customHeight="1">
      <c r="A384" s="130"/>
      <c r="B384" s="130"/>
      <c r="C384" s="130"/>
      <c r="D384" s="130"/>
      <c r="E384" s="130"/>
      <c r="F384" s="130"/>
      <c r="G384" s="130"/>
      <c r="H384" s="130"/>
      <c r="I384" s="130"/>
      <c r="J384" s="130"/>
      <c r="K384" s="130"/>
      <c r="L384" s="130"/>
      <c r="M384" s="130"/>
      <c r="N384" s="157"/>
      <c r="O384" s="89"/>
      <c r="P384" s="54"/>
      <c r="Q384" s="130"/>
      <c r="R384" s="130"/>
      <c r="S384" s="130"/>
      <c r="T384" s="130"/>
      <c r="U384" s="130"/>
      <c r="V384" s="130"/>
      <c r="W384" s="130"/>
      <c r="X384" s="130"/>
      <c r="Y384" s="130"/>
      <c r="Z384" s="130"/>
    </row>
    <row r="385" spans="1:26" ht="15.75" customHeight="1">
      <c r="A385" s="130"/>
      <c r="B385" s="130"/>
      <c r="C385" s="130"/>
      <c r="D385" s="130"/>
      <c r="E385" s="130"/>
      <c r="F385" s="130"/>
      <c r="G385" s="130"/>
      <c r="H385" s="130"/>
      <c r="I385" s="130"/>
      <c r="J385" s="130"/>
      <c r="K385" s="130"/>
      <c r="L385" s="130"/>
      <c r="M385" s="130"/>
      <c r="N385" s="157"/>
      <c r="O385" s="89"/>
      <c r="P385" s="54"/>
      <c r="Q385" s="130"/>
      <c r="R385" s="130"/>
      <c r="S385" s="130"/>
      <c r="T385" s="130"/>
      <c r="U385" s="130"/>
      <c r="V385" s="130"/>
      <c r="W385" s="130"/>
      <c r="X385" s="130"/>
      <c r="Y385" s="130"/>
      <c r="Z385" s="130"/>
    </row>
    <row r="386" spans="1:26" ht="15.75" customHeight="1">
      <c r="A386" s="130"/>
      <c r="B386" s="130"/>
      <c r="C386" s="130"/>
      <c r="D386" s="130"/>
      <c r="E386" s="130"/>
      <c r="F386" s="130"/>
      <c r="G386" s="130"/>
      <c r="H386" s="130"/>
      <c r="I386" s="130"/>
      <c r="J386" s="130"/>
      <c r="K386" s="130"/>
      <c r="L386" s="130"/>
      <c r="M386" s="130"/>
      <c r="N386" s="157"/>
      <c r="O386" s="89"/>
      <c r="P386" s="54"/>
      <c r="Q386" s="130"/>
      <c r="R386" s="130"/>
      <c r="S386" s="130"/>
      <c r="T386" s="130"/>
      <c r="U386" s="130"/>
      <c r="V386" s="130"/>
      <c r="W386" s="130"/>
      <c r="X386" s="130"/>
      <c r="Y386" s="130"/>
      <c r="Z386" s="130"/>
    </row>
    <row r="387" spans="1:26" ht="15.75" customHeight="1">
      <c r="A387" s="130"/>
      <c r="B387" s="130"/>
      <c r="C387" s="130"/>
      <c r="D387" s="130"/>
      <c r="E387" s="130"/>
      <c r="F387" s="130"/>
      <c r="G387" s="130"/>
      <c r="H387" s="130"/>
      <c r="I387" s="130"/>
      <c r="J387" s="130"/>
      <c r="K387" s="130"/>
      <c r="L387" s="130"/>
      <c r="M387" s="130"/>
      <c r="N387" s="157"/>
      <c r="O387" s="89"/>
      <c r="P387" s="54"/>
      <c r="Q387" s="130"/>
      <c r="R387" s="130"/>
      <c r="S387" s="130"/>
      <c r="T387" s="130"/>
      <c r="U387" s="130"/>
      <c r="V387" s="130"/>
      <c r="W387" s="130"/>
      <c r="X387" s="130"/>
      <c r="Y387" s="130"/>
      <c r="Z387" s="130"/>
    </row>
    <row r="388" spans="1:26" ht="15.75" customHeight="1">
      <c r="A388" s="130"/>
      <c r="B388" s="130"/>
      <c r="C388" s="130"/>
      <c r="D388" s="130"/>
      <c r="E388" s="130"/>
      <c r="F388" s="130"/>
      <c r="G388" s="130"/>
      <c r="H388" s="130"/>
      <c r="I388" s="130"/>
      <c r="J388" s="130"/>
      <c r="K388" s="130"/>
      <c r="L388" s="130"/>
      <c r="M388" s="130"/>
      <c r="N388" s="157"/>
      <c r="O388" s="89"/>
      <c r="P388" s="54"/>
      <c r="Q388" s="130"/>
      <c r="R388" s="130"/>
      <c r="S388" s="130"/>
      <c r="T388" s="130"/>
      <c r="U388" s="130"/>
      <c r="V388" s="130"/>
      <c r="W388" s="130"/>
      <c r="X388" s="130"/>
      <c r="Y388" s="130"/>
      <c r="Z388" s="130"/>
    </row>
    <row r="389" spans="1:26" ht="15.75" customHeight="1">
      <c r="A389" s="130"/>
      <c r="B389" s="130"/>
      <c r="C389" s="130"/>
      <c r="D389" s="130"/>
      <c r="E389" s="130"/>
      <c r="F389" s="130"/>
      <c r="G389" s="130"/>
      <c r="H389" s="130"/>
      <c r="I389" s="130"/>
      <c r="J389" s="130"/>
      <c r="K389" s="130"/>
      <c r="L389" s="130"/>
      <c r="M389" s="130"/>
      <c r="N389" s="157"/>
      <c r="O389" s="89"/>
      <c r="P389" s="54"/>
      <c r="Q389" s="130"/>
      <c r="R389" s="130"/>
      <c r="S389" s="130"/>
      <c r="T389" s="130"/>
      <c r="U389" s="130"/>
      <c r="V389" s="130"/>
      <c r="W389" s="130"/>
      <c r="X389" s="130"/>
      <c r="Y389" s="130"/>
      <c r="Z389" s="130"/>
    </row>
    <row r="390" spans="1:26" ht="15.75" customHeight="1">
      <c r="A390" s="130"/>
      <c r="B390" s="130"/>
      <c r="C390" s="130"/>
      <c r="D390" s="130"/>
      <c r="E390" s="130"/>
      <c r="F390" s="130"/>
      <c r="G390" s="130"/>
      <c r="H390" s="130"/>
      <c r="I390" s="130"/>
      <c r="J390" s="130"/>
      <c r="K390" s="130"/>
      <c r="L390" s="130"/>
      <c r="M390" s="130"/>
      <c r="N390" s="157"/>
      <c r="O390" s="89"/>
      <c r="P390" s="54"/>
      <c r="Q390" s="130"/>
      <c r="R390" s="130"/>
      <c r="S390" s="130"/>
      <c r="T390" s="130"/>
      <c r="U390" s="130"/>
      <c r="V390" s="130"/>
      <c r="W390" s="130"/>
      <c r="X390" s="130"/>
      <c r="Y390" s="130"/>
      <c r="Z390" s="130"/>
    </row>
    <row r="391" spans="1:26" ht="15.75" customHeight="1">
      <c r="A391" s="130"/>
      <c r="B391" s="130"/>
      <c r="C391" s="130"/>
      <c r="D391" s="130"/>
      <c r="E391" s="130"/>
      <c r="F391" s="130"/>
      <c r="G391" s="130"/>
      <c r="H391" s="130"/>
      <c r="I391" s="130"/>
      <c r="J391" s="130"/>
      <c r="K391" s="130"/>
      <c r="L391" s="130"/>
      <c r="M391" s="130"/>
      <c r="N391" s="157"/>
      <c r="O391" s="89"/>
      <c r="P391" s="54"/>
      <c r="Q391" s="130"/>
      <c r="R391" s="130"/>
      <c r="S391" s="130"/>
      <c r="T391" s="130"/>
      <c r="U391" s="130"/>
      <c r="V391" s="130"/>
      <c r="W391" s="130"/>
      <c r="X391" s="130"/>
      <c r="Y391" s="130"/>
      <c r="Z391" s="130"/>
    </row>
    <row r="392" spans="1:26" ht="15.75" customHeight="1">
      <c r="A392" s="130"/>
      <c r="B392" s="130"/>
      <c r="C392" s="130"/>
      <c r="D392" s="130"/>
      <c r="E392" s="130"/>
      <c r="F392" s="130"/>
      <c r="G392" s="130"/>
      <c r="H392" s="130"/>
      <c r="I392" s="130"/>
      <c r="J392" s="130"/>
      <c r="K392" s="130"/>
      <c r="L392" s="130"/>
      <c r="M392" s="130"/>
      <c r="N392" s="157"/>
      <c r="O392" s="89"/>
      <c r="P392" s="54"/>
      <c r="Q392" s="130"/>
      <c r="R392" s="130"/>
      <c r="S392" s="130"/>
      <c r="T392" s="130"/>
      <c r="U392" s="130"/>
      <c r="V392" s="130"/>
      <c r="W392" s="130"/>
      <c r="X392" s="130"/>
      <c r="Y392" s="130"/>
      <c r="Z392" s="130"/>
    </row>
    <row r="393" spans="1:26" ht="15.75" customHeight="1">
      <c r="A393" s="130"/>
      <c r="B393" s="130"/>
      <c r="C393" s="130"/>
      <c r="D393" s="130"/>
      <c r="E393" s="130"/>
      <c r="F393" s="130"/>
      <c r="G393" s="130"/>
      <c r="H393" s="130"/>
      <c r="I393" s="130"/>
      <c r="J393" s="130"/>
      <c r="K393" s="130"/>
      <c r="L393" s="130"/>
      <c r="M393" s="130"/>
      <c r="N393" s="157"/>
      <c r="O393" s="89"/>
      <c r="P393" s="54"/>
      <c r="Q393" s="130"/>
      <c r="R393" s="130"/>
      <c r="S393" s="130"/>
      <c r="T393" s="130"/>
      <c r="U393" s="130"/>
      <c r="V393" s="130"/>
      <c r="W393" s="130"/>
      <c r="X393" s="130"/>
      <c r="Y393" s="130"/>
      <c r="Z393" s="130"/>
    </row>
    <row r="394" spans="1:26" ht="15.75" customHeight="1">
      <c r="A394" s="130"/>
      <c r="B394" s="130"/>
      <c r="C394" s="130"/>
      <c r="D394" s="130"/>
      <c r="E394" s="130"/>
      <c r="F394" s="130"/>
      <c r="G394" s="130"/>
      <c r="H394" s="130"/>
      <c r="I394" s="130"/>
      <c r="J394" s="130"/>
      <c r="K394" s="130"/>
      <c r="L394" s="130"/>
      <c r="M394" s="130"/>
      <c r="N394" s="157"/>
      <c r="O394" s="89"/>
      <c r="P394" s="54"/>
      <c r="Q394" s="130"/>
      <c r="R394" s="130"/>
      <c r="S394" s="130"/>
      <c r="T394" s="130"/>
      <c r="U394" s="130"/>
      <c r="V394" s="130"/>
      <c r="W394" s="130"/>
      <c r="X394" s="130"/>
      <c r="Y394" s="130"/>
      <c r="Z394" s="130"/>
    </row>
    <row r="395" spans="1:26" ht="15.75" customHeight="1">
      <c r="A395" s="130"/>
      <c r="B395" s="130"/>
      <c r="C395" s="130"/>
      <c r="D395" s="130"/>
      <c r="E395" s="130"/>
      <c r="F395" s="130"/>
      <c r="G395" s="130"/>
      <c r="H395" s="130"/>
      <c r="I395" s="130"/>
      <c r="J395" s="130"/>
      <c r="K395" s="130"/>
      <c r="L395" s="130"/>
      <c r="M395" s="130"/>
      <c r="N395" s="157"/>
      <c r="O395" s="89"/>
      <c r="P395" s="54"/>
      <c r="Q395" s="130"/>
      <c r="R395" s="130"/>
      <c r="S395" s="130"/>
      <c r="T395" s="130"/>
      <c r="U395" s="130"/>
      <c r="V395" s="130"/>
      <c r="W395" s="130"/>
      <c r="X395" s="130"/>
      <c r="Y395" s="130"/>
      <c r="Z395" s="130"/>
    </row>
    <row r="396" spans="1:26" ht="15.75" customHeight="1">
      <c r="A396" s="130"/>
      <c r="B396" s="130"/>
      <c r="C396" s="130"/>
      <c r="D396" s="130"/>
      <c r="E396" s="130"/>
      <c r="F396" s="130"/>
      <c r="G396" s="130"/>
      <c r="H396" s="130"/>
      <c r="I396" s="130"/>
      <c r="J396" s="130"/>
      <c r="K396" s="130"/>
      <c r="L396" s="130"/>
      <c r="M396" s="130"/>
      <c r="N396" s="157"/>
      <c r="O396" s="89"/>
      <c r="P396" s="54"/>
      <c r="Q396" s="130"/>
      <c r="R396" s="130"/>
      <c r="S396" s="130"/>
      <c r="T396" s="130"/>
      <c r="U396" s="130"/>
      <c r="V396" s="130"/>
      <c r="W396" s="130"/>
      <c r="X396" s="130"/>
      <c r="Y396" s="130"/>
      <c r="Z396" s="130"/>
    </row>
    <row r="397" spans="1:26" ht="15.75" customHeight="1">
      <c r="A397" s="130"/>
      <c r="B397" s="130"/>
      <c r="C397" s="130"/>
      <c r="D397" s="130"/>
      <c r="E397" s="130"/>
      <c r="F397" s="130"/>
      <c r="G397" s="130"/>
      <c r="H397" s="130"/>
      <c r="I397" s="130"/>
      <c r="J397" s="130"/>
      <c r="K397" s="130"/>
      <c r="L397" s="130"/>
      <c r="M397" s="130"/>
      <c r="N397" s="157"/>
      <c r="O397" s="89"/>
      <c r="P397" s="54"/>
      <c r="Q397" s="130"/>
      <c r="R397" s="130"/>
      <c r="S397" s="130"/>
      <c r="T397" s="130"/>
      <c r="U397" s="130"/>
      <c r="V397" s="130"/>
      <c r="W397" s="130"/>
      <c r="X397" s="130"/>
      <c r="Y397" s="130"/>
      <c r="Z397" s="130"/>
    </row>
    <row r="398" spans="1:26" ht="15.75" customHeight="1">
      <c r="A398" s="130"/>
      <c r="B398" s="130"/>
      <c r="C398" s="130"/>
      <c r="D398" s="130"/>
      <c r="E398" s="130"/>
      <c r="F398" s="130"/>
      <c r="G398" s="130"/>
      <c r="H398" s="130"/>
      <c r="I398" s="130"/>
      <c r="J398" s="130"/>
      <c r="K398" s="130"/>
      <c r="L398" s="130"/>
      <c r="M398" s="130"/>
      <c r="N398" s="157"/>
      <c r="O398" s="89"/>
      <c r="P398" s="54"/>
      <c r="Q398" s="130"/>
      <c r="R398" s="130"/>
      <c r="S398" s="130"/>
      <c r="T398" s="130"/>
      <c r="U398" s="130"/>
      <c r="V398" s="130"/>
      <c r="W398" s="130"/>
      <c r="X398" s="130"/>
      <c r="Y398" s="130"/>
      <c r="Z398" s="130"/>
    </row>
    <row r="399" spans="1:26" ht="15.75" customHeight="1">
      <c r="A399" s="130"/>
      <c r="B399" s="130"/>
      <c r="C399" s="130"/>
      <c r="D399" s="130"/>
      <c r="E399" s="130"/>
      <c r="F399" s="130"/>
      <c r="G399" s="130"/>
      <c r="H399" s="130"/>
      <c r="I399" s="130"/>
      <c r="J399" s="130"/>
      <c r="K399" s="130"/>
      <c r="L399" s="130"/>
      <c r="M399" s="130"/>
      <c r="N399" s="157"/>
      <c r="O399" s="89"/>
      <c r="P399" s="54"/>
      <c r="Q399" s="130"/>
      <c r="R399" s="130"/>
      <c r="S399" s="130"/>
      <c r="T399" s="130"/>
      <c r="U399" s="130"/>
      <c r="V399" s="130"/>
      <c r="W399" s="130"/>
      <c r="X399" s="130"/>
      <c r="Y399" s="130"/>
      <c r="Z399" s="130"/>
    </row>
    <row r="400" spans="1:26" ht="15.75" customHeight="1">
      <c r="A400" s="130"/>
      <c r="B400" s="130"/>
      <c r="C400" s="130"/>
      <c r="D400" s="130"/>
      <c r="E400" s="130"/>
      <c r="F400" s="130"/>
      <c r="G400" s="130"/>
      <c r="H400" s="130"/>
      <c r="I400" s="130"/>
      <c r="J400" s="130"/>
      <c r="K400" s="130"/>
      <c r="L400" s="130"/>
      <c r="M400" s="130"/>
      <c r="N400" s="157"/>
      <c r="O400" s="89"/>
      <c r="P400" s="54"/>
      <c r="Q400" s="130"/>
      <c r="R400" s="130"/>
      <c r="S400" s="130"/>
      <c r="T400" s="130"/>
      <c r="U400" s="130"/>
      <c r="V400" s="130"/>
      <c r="W400" s="130"/>
      <c r="X400" s="130"/>
      <c r="Y400" s="130"/>
      <c r="Z400" s="130"/>
    </row>
    <row r="401" spans="1:26" ht="15.75" customHeight="1">
      <c r="A401" s="130"/>
      <c r="B401" s="130"/>
      <c r="C401" s="130"/>
      <c r="D401" s="130"/>
      <c r="E401" s="130"/>
      <c r="F401" s="130"/>
      <c r="G401" s="130"/>
      <c r="H401" s="130"/>
      <c r="I401" s="130"/>
      <c r="J401" s="130"/>
      <c r="K401" s="130"/>
      <c r="L401" s="130"/>
      <c r="M401" s="130"/>
      <c r="N401" s="157"/>
      <c r="O401" s="89"/>
      <c r="P401" s="54"/>
      <c r="Q401" s="130"/>
      <c r="R401" s="130"/>
      <c r="S401" s="130"/>
      <c r="T401" s="130"/>
      <c r="U401" s="130"/>
      <c r="V401" s="130"/>
      <c r="W401" s="130"/>
      <c r="X401" s="130"/>
      <c r="Y401" s="130"/>
      <c r="Z401" s="130"/>
    </row>
    <row r="402" spans="1:26" ht="15.75" customHeight="1">
      <c r="A402" s="130"/>
      <c r="B402" s="130"/>
      <c r="C402" s="130"/>
      <c r="D402" s="130"/>
      <c r="E402" s="130"/>
      <c r="F402" s="130"/>
      <c r="G402" s="130"/>
      <c r="H402" s="130"/>
      <c r="I402" s="130"/>
      <c r="J402" s="130"/>
      <c r="K402" s="130"/>
      <c r="L402" s="130"/>
      <c r="M402" s="130"/>
      <c r="N402" s="157"/>
      <c r="O402" s="89"/>
      <c r="P402" s="54"/>
      <c r="Q402" s="130"/>
      <c r="R402" s="130"/>
      <c r="S402" s="130"/>
      <c r="T402" s="130"/>
      <c r="U402" s="130"/>
      <c r="V402" s="130"/>
      <c r="W402" s="130"/>
      <c r="X402" s="130"/>
      <c r="Y402" s="130"/>
      <c r="Z402" s="130"/>
    </row>
    <row r="403" spans="1:26" ht="15.75" customHeight="1">
      <c r="A403" s="130"/>
      <c r="B403" s="130"/>
      <c r="C403" s="130"/>
      <c r="D403" s="130"/>
      <c r="E403" s="130"/>
      <c r="F403" s="130"/>
      <c r="G403" s="130"/>
      <c r="H403" s="130"/>
      <c r="I403" s="130"/>
      <c r="J403" s="130"/>
      <c r="K403" s="130"/>
      <c r="L403" s="130"/>
      <c r="M403" s="130"/>
      <c r="N403" s="157"/>
      <c r="O403" s="89"/>
      <c r="P403" s="54"/>
      <c r="Q403" s="130"/>
      <c r="R403" s="130"/>
      <c r="S403" s="130"/>
      <c r="T403" s="130"/>
      <c r="U403" s="130"/>
      <c r="V403" s="130"/>
      <c r="W403" s="130"/>
      <c r="X403" s="130"/>
      <c r="Y403" s="130"/>
      <c r="Z403" s="130"/>
    </row>
    <row r="404" spans="1:26" ht="15.75" customHeight="1">
      <c r="A404" s="130"/>
      <c r="B404" s="130"/>
      <c r="C404" s="130"/>
      <c r="D404" s="130"/>
      <c r="E404" s="130"/>
      <c r="F404" s="130"/>
      <c r="G404" s="130"/>
      <c r="H404" s="130"/>
      <c r="I404" s="130"/>
      <c r="J404" s="130"/>
      <c r="K404" s="130"/>
      <c r="L404" s="130"/>
      <c r="M404" s="130"/>
      <c r="N404" s="157"/>
      <c r="O404" s="89"/>
      <c r="P404" s="54"/>
      <c r="Q404" s="130"/>
      <c r="R404" s="130"/>
      <c r="S404" s="130"/>
      <c r="T404" s="130"/>
      <c r="U404" s="130"/>
      <c r="V404" s="130"/>
      <c r="W404" s="130"/>
      <c r="X404" s="130"/>
      <c r="Y404" s="130"/>
      <c r="Z404" s="130"/>
    </row>
    <row r="405" spans="1:26" ht="15.75" customHeight="1">
      <c r="A405" s="130"/>
      <c r="B405" s="130"/>
      <c r="C405" s="130"/>
      <c r="D405" s="130"/>
      <c r="E405" s="130"/>
      <c r="F405" s="130"/>
      <c r="G405" s="130"/>
      <c r="H405" s="130"/>
      <c r="I405" s="130"/>
      <c r="J405" s="130"/>
      <c r="K405" s="130"/>
      <c r="L405" s="130"/>
      <c r="M405" s="130"/>
      <c r="N405" s="157"/>
      <c r="O405" s="89"/>
      <c r="P405" s="54"/>
      <c r="Q405" s="130"/>
      <c r="R405" s="130"/>
      <c r="S405" s="130"/>
      <c r="T405" s="130"/>
      <c r="U405" s="130"/>
      <c r="V405" s="130"/>
      <c r="W405" s="130"/>
      <c r="X405" s="130"/>
      <c r="Y405" s="130"/>
      <c r="Z405" s="130"/>
    </row>
    <row r="406" spans="1:26" ht="15.75" customHeight="1">
      <c r="A406" s="130"/>
      <c r="B406" s="130"/>
      <c r="C406" s="130"/>
      <c r="D406" s="130"/>
      <c r="E406" s="130"/>
      <c r="F406" s="130"/>
      <c r="G406" s="130"/>
      <c r="H406" s="130"/>
      <c r="I406" s="130"/>
      <c r="J406" s="130"/>
      <c r="K406" s="130"/>
      <c r="L406" s="130"/>
      <c r="M406" s="130"/>
      <c r="N406" s="157"/>
      <c r="O406" s="89"/>
      <c r="P406" s="54"/>
      <c r="Q406" s="130"/>
      <c r="R406" s="130"/>
      <c r="S406" s="130"/>
      <c r="T406" s="130"/>
      <c r="U406" s="130"/>
      <c r="V406" s="130"/>
      <c r="W406" s="130"/>
      <c r="X406" s="130"/>
      <c r="Y406" s="130"/>
      <c r="Z406" s="130"/>
    </row>
    <row r="407" spans="1:26" ht="15.75" customHeight="1">
      <c r="A407" s="130"/>
      <c r="B407" s="130"/>
      <c r="C407" s="130"/>
      <c r="D407" s="130"/>
      <c r="E407" s="130"/>
      <c r="F407" s="130"/>
      <c r="G407" s="130"/>
      <c r="H407" s="130"/>
      <c r="I407" s="130"/>
      <c r="J407" s="130"/>
      <c r="K407" s="130"/>
      <c r="L407" s="130"/>
      <c r="M407" s="130"/>
      <c r="N407" s="157"/>
      <c r="O407" s="89"/>
      <c r="P407" s="54"/>
      <c r="Q407" s="130"/>
      <c r="R407" s="130"/>
      <c r="S407" s="130"/>
      <c r="T407" s="130"/>
      <c r="U407" s="130"/>
      <c r="V407" s="130"/>
      <c r="W407" s="130"/>
      <c r="X407" s="130"/>
      <c r="Y407" s="130"/>
      <c r="Z407" s="130"/>
    </row>
    <row r="408" spans="1:26" ht="15.75" customHeight="1">
      <c r="A408" s="130"/>
      <c r="B408" s="130"/>
      <c r="C408" s="130"/>
      <c r="D408" s="130"/>
      <c r="E408" s="130"/>
      <c r="F408" s="130"/>
      <c r="G408" s="130"/>
      <c r="H408" s="130"/>
      <c r="I408" s="130"/>
      <c r="J408" s="130"/>
      <c r="K408" s="130"/>
      <c r="L408" s="130"/>
      <c r="M408" s="130"/>
      <c r="N408" s="157"/>
      <c r="O408" s="89"/>
      <c r="P408" s="54"/>
      <c r="Q408" s="130"/>
      <c r="R408" s="130"/>
      <c r="S408" s="130"/>
      <c r="T408" s="130"/>
      <c r="U408" s="130"/>
      <c r="V408" s="130"/>
      <c r="W408" s="130"/>
      <c r="X408" s="130"/>
      <c r="Y408" s="130"/>
      <c r="Z408" s="130"/>
    </row>
    <row r="409" spans="1:26" ht="15.75" customHeight="1">
      <c r="A409" s="130"/>
      <c r="B409" s="130"/>
      <c r="C409" s="130"/>
      <c r="D409" s="130"/>
      <c r="E409" s="130"/>
      <c r="F409" s="130"/>
      <c r="G409" s="130"/>
      <c r="H409" s="130"/>
      <c r="I409" s="130"/>
      <c r="J409" s="130"/>
      <c r="K409" s="130"/>
      <c r="L409" s="130"/>
      <c r="M409" s="130"/>
      <c r="N409" s="157"/>
      <c r="O409" s="89"/>
      <c r="P409" s="54"/>
      <c r="Q409" s="130"/>
      <c r="R409" s="130"/>
      <c r="S409" s="130"/>
      <c r="T409" s="130"/>
      <c r="U409" s="130"/>
      <c r="V409" s="130"/>
      <c r="W409" s="130"/>
      <c r="X409" s="130"/>
      <c r="Y409" s="130"/>
      <c r="Z409" s="130"/>
    </row>
    <row r="410" spans="1:26" ht="15.75" customHeight="1">
      <c r="A410" s="130"/>
      <c r="B410" s="130"/>
      <c r="C410" s="130"/>
      <c r="D410" s="130"/>
      <c r="E410" s="130"/>
      <c r="F410" s="130"/>
      <c r="G410" s="130"/>
      <c r="H410" s="130"/>
      <c r="I410" s="130"/>
      <c r="J410" s="130"/>
      <c r="K410" s="130"/>
      <c r="L410" s="130"/>
      <c r="M410" s="130"/>
      <c r="N410" s="157"/>
      <c r="O410" s="89"/>
      <c r="P410" s="54"/>
      <c r="Q410" s="130"/>
      <c r="R410" s="130"/>
      <c r="S410" s="130"/>
      <c r="T410" s="130"/>
      <c r="U410" s="130"/>
      <c r="V410" s="130"/>
      <c r="W410" s="130"/>
      <c r="X410" s="130"/>
      <c r="Y410" s="130"/>
      <c r="Z410" s="130"/>
    </row>
    <row r="411" spans="1:26" ht="15.75" customHeight="1">
      <c r="A411" s="130"/>
      <c r="B411" s="130"/>
      <c r="C411" s="130"/>
      <c r="D411" s="130"/>
      <c r="E411" s="130"/>
      <c r="F411" s="130"/>
      <c r="G411" s="130"/>
      <c r="H411" s="130"/>
      <c r="I411" s="130"/>
      <c r="J411" s="130"/>
      <c r="K411" s="130"/>
      <c r="L411" s="130"/>
      <c r="M411" s="130"/>
      <c r="N411" s="157"/>
      <c r="O411" s="89"/>
      <c r="P411" s="54"/>
      <c r="Q411" s="130"/>
      <c r="R411" s="130"/>
      <c r="S411" s="130"/>
      <c r="T411" s="130"/>
      <c r="U411" s="130"/>
      <c r="V411" s="130"/>
      <c r="W411" s="130"/>
      <c r="X411" s="130"/>
      <c r="Y411" s="130"/>
      <c r="Z411" s="130"/>
    </row>
    <row r="412" spans="1:26" ht="15.75" customHeight="1">
      <c r="A412" s="130"/>
      <c r="B412" s="130"/>
      <c r="C412" s="130"/>
      <c r="D412" s="130"/>
      <c r="E412" s="130"/>
      <c r="F412" s="130"/>
      <c r="G412" s="130"/>
      <c r="H412" s="130"/>
      <c r="I412" s="130"/>
      <c r="J412" s="130"/>
      <c r="K412" s="130"/>
      <c r="L412" s="130"/>
      <c r="M412" s="130"/>
      <c r="N412" s="157"/>
      <c r="O412" s="89"/>
      <c r="P412" s="54"/>
      <c r="Q412" s="130"/>
      <c r="R412" s="130"/>
      <c r="S412" s="130"/>
      <c r="T412" s="130"/>
      <c r="U412" s="130"/>
      <c r="V412" s="130"/>
      <c r="W412" s="130"/>
      <c r="X412" s="130"/>
      <c r="Y412" s="130"/>
      <c r="Z412" s="130"/>
    </row>
    <row r="413" spans="1:26" ht="15.75" customHeight="1">
      <c r="A413" s="130"/>
      <c r="B413" s="130"/>
      <c r="C413" s="130"/>
      <c r="D413" s="130"/>
      <c r="E413" s="130"/>
      <c r="F413" s="130"/>
      <c r="G413" s="130"/>
      <c r="H413" s="130"/>
      <c r="I413" s="130"/>
      <c r="J413" s="130"/>
      <c r="K413" s="130"/>
      <c r="L413" s="130"/>
      <c r="M413" s="130"/>
      <c r="N413" s="157"/>
      <c r="O413" s="89"/>
      <c r="P413" s="54"/>
      <c r="Q413" s="130"/>
      <c r="R413" s="130"/>
      <c r="S413" s="130"/>
      <c r="T413" s="130"/>
      <c r="U413" s="130"/>
      <c r="V413" s="130"/>
      <c r="W413" s="130"/>
      <c r="X413" s="130"/>
      <c r="Y413" s="130"/>
      <c r="Z413" s="130"/>
    </row>
    <row r="414" spans="1:26" ht="15.75" customHeight="1">
      <c r="A414" s="130"/>
      <c r="B414" s="130"/>
      <c r="C414" s="130"/>
      <c r="D414" s="130"/>
      <c r="E414" s="130"/>
      <c r="F414" s="130"/>
      <c r="G414" s="130"/>
      <c r="H414" s="130"/>
      <c r="I414" s="130"/>
      <c r="J414" s="130"/>
      <c r="K414" s="130"/>
      <c r="L414" s="130"/>
      <c r="M414" s="130"/>
      <c r="N414" s="157"/>
      <c r="O414" s="89"/>
      <c r="P414" s="54"/>
      <c r="Q414" s="130"/>
      <c r="R414" s="130"/>
      <c r="S414" s="130"/>
      <c r="T414" s="130"/>
      <c r="U414" s="130"/>
      <c r="V414" s="130"/>
      <c r="W414" s="130"/>
      <c r="X414" s="130"/>
      <c r="Y414" s="130"/>
      <c r="Z414" s="130"/>
    </row>
    <row r="415" spans="1:26" ht="15.75" customHeight="1">
      <c r="A415" s="130"/>
      <c r="B415" s="130"/>
      <c r="C415" s="130"/>
      <c r="D415" s="130"/>
      <c r="E415" s="130"/>
      <c r="F415" s="130"/>
      <c r="G415" s="130"/>
      <c r="H415" s="130"/>
      <c r="I415" s="130"/>
      <c r="J415" s="130"/>
      <c r="K415" s="130"/>
      <c r="L415" s="130"/>
      <c r="M415" s="130"/>
      <c r="N415" s="157"/>
      <c r="O415" s="89"/>
      <c r="P415" s="54"/>
      <c r="Q415" s="130"/>
      <c r="R415" s="130"/>
      <c r="S415" s="130"/>
      <c r="T415" s="130"/>
      <c r="U415" s="130"/>
      <c r="V415" s="130"/>
      <c r="W415" s="130"/>
      <c r="X415" s="130"/>
      <c r="Y415" s="130"/>
      <c r="Z415" s="130"/>
    </row>
    <row r="416" spans="1:26" ht="15.75" customHeight="1">
      <c r="A416" s="130"/>
      <c r="B416" s="130"/>
      <c r="C416" s="130"/>
      <c r="D416" s="130"/>
      <c r="E416" s="130"/>
      <c r="F416" s="130"/>
      <c r="G416" s="130"/>
      <c r="H416" s="130"/>
      <c r="I416" s="130"/>
      <c r="J416" s="130"/>
      <c r="K416" s="130"/>
      <c r="L416" s="130"/>
      <c r="M416" s="130"/>
      <c r="N416" s="157"/>
      <c r="O416" s="89"/>
      <c r="P416" s="54"/>
      <c r="Q416" s="130"/>
      <c r="R416" s="130"/>
      <c r="S416" s="130"/>
      <c r="T416" s="130"/>
      <c r="U416" s="130"/>
      <c r="V416" s="130"/>
      <c r="W416" s="130"/>
      <c r="X416" s="130"/>
      <c r="Y416" s="130"/>
      <c r="Z416" s="130"/>
    </row>
    <row r="417" spans="1:26" ht="15.75" customHeight="1">
      <c r="A417" s="130"/>
      <c r="B417" s="130"/>
      <c r="C417" s="130"/>
      <c r="D417" s="130"/>
      <c r="E417" s="130"/>
      <c r="F417" s="130"/>
      <c r="G417" s="130"/>
      <c r="H417" s="130"/>
      <c r="I417" s="130"/>
      <c r="J417" s="130"/>
      <c r="K417" s="130"/>
      <c r="L417" s="130"/>
      <c r="M417" s="130"/>
      <c r="N417" s="157"/>
      <c r="O417" s="89"/>
      <c r="P417" s="54"/>
      <c r="Q417" s="130"/>
      <c r="R417" s="130"/>
      <c r="S417" s="130"/>
      <c r="T417" s="130"/>
      <c r="U417" s="130"/>
      <c r="V417" s="130"/>
      <c r="W417" s="130"/>
      <c r="X417" s="130"/>
      <c r="Y417" s="130"/>
      <c r="Z417" s="130"/>
    </row>
    <row r="418" spans="1:26" ht="15.75" customHeight="1">
      <c r="A418" s="130"/>
      <c r="B418" s="130"/>
      <c r="C418" s="130"/>
      <c r="D418" s="130"/>
      <c r="E418" s="130"/>
      <c r="F418" s="130"/>
      <c r="G418" s="130"/>
      <c r="H418" s="130"/>
      <c r="I418" s="130"/>
      <c r="J418" s="130"/>
      <c r="K418" s="130"/>
      <c r="L418" s="130"/>
      <c r="M418" s="130"/>
      <c r="N418" s="157"/>
      <c r="O418" s="89"/>
      <c r="P418" s="54"/>
      <c r="Q418" s="130"/>
      <c r="R418" s="130"/>
      <c r="S418" s="130"/>
      <c r="T418" s="130"/>
      <c r="U418" s="130"/>
      <c r="V418" s="130"/>
      <c r="W418" s="130"/>
      <c r="X418" s="130"/>
      <c r="Y418" s="130"/>
      <c r="Z418" s="130"/>
    </row>
    <row r="419" spans="1:26" ht="15.75" customHeight="1">
      <c r="A419" s="130"/>
      <c r="B419" s="130"/>
      <c r="C419" s="130"/>
      <c r="D419" s="130"/>
      <c r="E419" s="130"/>
      <c r="F419" s="130"/>
      <c r="G419" s="130"/>
      <c r="H419" s="130"/>
      <c r="I419" s="130"/>
      <c r="J419" s="130"/>
      <c r="K419" s="130"/>
      <c r="L419" s="130"/>
      <c r="M419" s="130"/>
      <c r="N419" s="157"/>
      <c r="O419" s="89"/>
      <c r="P419" s="54"/>
      <c r="Q419" s="130"/>
      <c r="R419" s="130"/>
      <c r="S419" s="130"/>
      <c r="T419" s="130"/>
      <c r="U419" s="130"/>
      <c r="V419" s="130"/>
      <c r="W419" s="130"/>
      <c r="X419" s="130"/>
      <c r="Y419" s="130"/>
      <c r="Z419" s="130"/>
    </row>
    <row r="420" spans="1:26" ht="15.75" customHeight="1">
      <c r="A420" s="130"/>
      <c r="B420" s="130"/>
      <c r="C420" s="130"/>
      <c r="D420" s="130"/>
      <c r="E420" s="130"/>
      <c r="F420" s="130"/>
      <c r="G420" s="130"/>
      <c r="H420" s="130"/>
      <c r="I420" s="130"/>
      <c r="J420" s="130"/>
      <c r="K420" s="130"/>
      <c r="L420" s="130"/>
      <c r="M420" s="130"/>
      <c r="N420" s="157"/>
      <c r="O420" s="89"/>
      <c r="P420" s="54"/>
      <c r="Q420" s="130"/>
      <c r="R420" s="130"/>
      <c r="S420" s="130"/>
      <c r="T420" s="130"/>
      <c r="U420" s="130"/>
      <c r="V420" s="130"/>
      <c r="W420" s="130"/>
      <c r="X420" s="130"/>
      <c r="Y420" s="130"/>
      <c r="Z420" s="130"/>
    </row>
    <row r="421" spans="1:26" ht="15.75" customHeight="1">
      <c r="A421" s="130"/>
      <c r="B421" s="130"/>
      <c r="C421" s="130"/>
      <c r="D421" s="130"/>
      <c r="E421" s="130"/>
      <c r="F421" s="130"/>
      <c r="G421" s="130"/>
      <c r="H421" s="130"/>
      <c r="I421" s="130"/>
      <c r="J421" s="130"/>
      <c r="K421" s="130"/>
      <c r="L421" s="130"/>
      <c r="M421" s="130"/>
      <c r="N421" s="157"/>
      <c r="O421" s="89"/>
      <c r="P421" s="54"/>
      <c r="Q421" s="130"/>
      <c r="R421" s="130"/>
      <c r="S421" s="130"/>
      <c r="T421" s="130"/>
      <c r="U421" s="130"/>
      <c r="V421" s="130"/>
      <c r="W421" s="130"/>
      <c r="X421" s="130"/>
      <c r="Y421" s="130"/>
      <c r="Z421" s="130"/>
    </row>
    <row r="422" spans="1:26" ht="15.75" customHeight="1">
      <c r="A422" s="130"/>
      <c r="B422" s="130"/>
      <c r="C422" s="130"/>
      <c r="D422" s="130"/>
      <c r="E422" s="130"/>
      <c r="F422" s="130"/>
      <c r="G422" s="130"/>
      <c r="H422" s="130"/>
      <c r="I422" s="130"/>
      <c r="J422" s="130"/>
      <c r="K422" s="130"/>
      <c r="L422" s="130"/>
      <c r="M422" s="130"/>
      <c r="N422" s="157"/>
      <c r="O422" s="89"/>
      <c r="P422" s="54"/>
      <c r="Q422" s="130"/>
      <c r="R422" s="130"/>
      <c r="S422" s="130"/>
      <c r="T422" s="130"/>
      <c r="U422" s="130"/>
      <c r="V422" s="130"/>
      <c r="W422" s="130"/>
      <c r="X422" s="130"/>
      <c r="Y422" s="130"/>
      <c r="Z422" s="130"/>
    </row>
    <row r="423" spans="1:26" ht="15.75" customHeight="1">
      <c r="A423" s="130"/>
      <c r="B423" s="130"/>
      <c r="C423" s="130"/>
      <c r="D423" s="130"/>
      <c r="E423" s="130"/>
      <c r="F423" s="130"/>
      <c r="G423" s="130"/>
      <c r="H423" s="130"/>
      <c r="I423" s="130"/>
      <c r="J423" s="130"/>
      <c r="K423" s="130"/>
      <c r="L423" s="130"/>
      <c r="M423" s="130"/>
      <c r="N423" s="157"/>
      <c r="O423" s="89"/>
      <c r="P423" s="54"/>
      <c r="Q423" s="130"/>
      <c r="R423" s="130"/>
      <c r="S423" s="130"/>
      <c r="T423" s="130"/>
      <c r="U423" s="130"/>
      <c r="V423" s="130"/>
      <c r="W423" s="130"/>
      <c r="X423" s="130"/>
      <c r="Y423" s="130"/>
      <c r="Z423" s="130"/>
    </row>
    <row r="424" spans="1:26" ht="15.75" customHeight="1">
      <c r="A424" s="130"/>
      <c r="B424" s="130"/>
      <c r="C424" s="130"/>
      <c r="D424" s="130"/>
      <c r="E424" s="130"/>
      <c r="F424" s="130"/>
      <c r="G424" s="130"/>
      <c r="H424" s="130"/>
      <c r="I424" s="130"/>
      <c r="J424" s="130"/>
      <c r="K424" s="130"/>
      <c r="L424" s="130"/>
      <c r="M424" s="130"/>
      <c r="N424" s="157"/>
      <c r="O424" s="89"/>
      <c r="P424" s="54"/>
      <c r="Q424" s="130"/>
      <c r="R424" s="130"/>
      <c r="S424" s="130"/>
      <c r="T424" s="130"/>
      <c r="U424" s="130"/>
      <c r="V424" s="130"/>
      <c r="W424" s="130"/>
      <c r="X424" s="130"/>
      <c r="Y424" s="130"/>
      <c r="Z424" s="130"/>
    </row>
    <row r="425" spans="1:26" ht="15.75" customHeight="1">
      <c r="A425" s="130"/>
      <c r="B425" s="130"/>
      <c r="C425" s="130"/>
      <c r="D425" s="130"/>
      <c r="E425" s="130"/>
      <c r="F425" s="130"/>
      <c r="G425" s="130"/>
      <c r="H425" s="130"/>
      <c r="I425" s="130"/>
      <c r="J425" s="130"/>
      <c r="K425" s="130"/>
      <c r="L425" s="130"/>
      <c r="M425" s="130"/>
      <c r="N425" s="157"/>
      <c r="O425" s="89"/>
      <c r="P425" s="54"/>
      <c r="Q425" s="130"/>
      <c r="R425" s="130"/>
      <c r="S425" s="130"/>
      <c r="T425" s="130"/>
      <c r="U425" s="130"/>
      <c r="V425" s="130"/>
      <c r="W425" s="130"/>
      <c r="X425" s="130"/>
      <c r="Y425" s="130"/>
      <c r="Z425" s="130"/>
    </row>
    <row r="426" spans="1:26" ht="15.75" customHeight="1">
      <c r="A426" s="130"/>
      <c r="B426" s="130"/>
      <c r="C426" s="130"/>
      <c r="D426" s="130"/>
      <c r="E426" s="130"/>
      <c r="F426" s="130"/>
      <c r="G426" s="130"/>
      <c r="H426" s="130"/>
      <c r="I426" s="130"/>
      <c r="J426" s="130"/>
      <c r="K426" s="130"/>
      <c r="L426" s="130"/>
      <c r="M426" s="130"/>
      <c r="N426" s="157"/>
      <c r="O426" s="89"/>
      <c r="P426" s="54"/>
      <c r="Q426" s="130"/>
      <c r="R426" s="130"/>
      <c r="S426" s="130"/>
      <c r="T426" s="130"/>
      <c r="U426" s="130"/>
      <c r="V426" s="130"/>
      <c r="W426" s="130"/>
      <c r="X426" s="130"/>
      <c r="Y426" s="130"/>
      <c r="Z426" s="130"/>
    </row>
    <row r="427" spans="1:26" ht="15.75" customHeight="1">
      <c r="A427" s="130"/>
      <c r="B427" s="130"/>
      <c r="C427" s="130"/>
      <c r="D427" s="130"/>
      <c r="E427" s="130"/>
      <c r="F427" s="130"/>
      <c r="G427" s="130"/>
      <c r="H427" s="130"/>
      <c r="I427" s="130"/>
      <c r="J427" s="130"/>
      <c r="K427" s="130"/>
      <c r="L427" s="130"/>
      <c r="M427" s="130"/>
      <c r="N427" s="157"/>
      <c r="O427" s="89"/>
      <c r="P427" s="54"/>
      <c r="Q427" s="130"/>
      <c r="R427" s="130"/>
      <c r="S427" s="130"/>
      <c r="T427" s="130"/>
      <c r="U427" s="130"/>
      <c r="V427" s="130"/>
      <c r="W427" s="130"/>
      <c r="X427" s="130"/>
      <c r="Y427" s="130"/>
      <c r="Z427" s="130"/>
    </row>
    <row r="428" spans="1:26" ht="15.75" customHeight="1">
      <c r="A428" s="130"/>
      <c r="B428" s="130"/>
      <c r="C428" s="130"/>
      <c r="D428" s="130"/>
      <c r="E428" s="130"/>
      <c r="F428" s="130"/>
      <c r="G428" s="130"/>
      <c r="H428" s="130"/>
      <c r="I428" s="130"/>
      <c r="J428" s="130"/>
      <c r="K428" s="130"/>
      <c r="L428" s="130"/>
      <c r="M428" s="130"/>
      <c r="N428" s="157"/>
      <c r="O428" s="89"/>
      <c r="P428" s="54"/>
      <c r="Q428" s="130"/>
      <c r="R428" s="130"/>
      <c r="S428" s="130"/>
      <c r="T428" s="130"/>
      <c r="U428" s="130"/>
      <c r="V428" s="130"/>
      <c r="W428" s="130"/>
      <c r="X428" s="130"/>
      <c r="Y428" s="130"/>
      <c r="Z428" s="130"/>
    </row>
    <row r="429" spans="1:26" ht="15.75" customHeight="1">
      <c r="A429" s="130"/>
      <c r="B429" s="130"/>
      <c r="C429" s="130"/>
      <c r="D429" s="130"/>
      <c r="E429" s="130"/>
      <c r="F429" s="130"/>
      <c r="G429" s="130"/>
      <c r="H429" s="130"/>
      <c r="I429" s="130"/>
      <c r="J429" s="130"/>
      <c r="K429" s="130"/>
      <c r="L429" s="130"/>
      <c r="M429" s="130"/>
      <c r="N429" s="157"/>
      <c r="O429" s="89"/>
      <c r="P429" s="54"/>
      <c r="Q429" s="130"/>
      <c r="R429" s="130"/>
      <c r="S429" s="130"/>
      <c r="T429" s="130"/>
      <c r="U429" s="130"/>
      <c r="V429" s="130"/>
      <c r="W429" s="130"/>
      <c r="X429" s="130"/>
      <c r="Y429" s="130"/>
      <c r="Z429" s="130"/>
    </row>
    <row r="430" spans="1:26" ht="15.75" customHeight="1">
      <c r="A430" s="130"/>
      <c r="B430" s="130"/>
      <c r="C430" s="130"/>
      <c r="D430" s="130"/>
      <c r="E430" s="130"/>
      <c r="F430" s="130"/>
      <c r="G430" s="130"/>
      <c r="H430" s="130"/>
      <c r="I430" s="130"/>
      <c r="J430" s="130"/>
      <c r="K430" s="130"/>
      <c r="L430" s="130"/>
      <c r="M430" s="130"/>
      <c r="N430" s="157"/>
      <c r="O430" s="89"/>
      <c r="P430" s="54"/>
      <c r="Q430" s="130"/>
      <c r="R430" s="130"/>
      <c r="S430" s="130"/>
      <c r="T430" s="130"/>
      <c r="U430" s="130"/>
      <c r="V430" s="130"/>
      <c r="W430" s="130"/>
      <c r="X430" s="130"/>
      <c r="Y430" s="130"/>
      <c r="Z430" s="130"/>
    </row>
    <row r="431" spans="1:26" ht="15.75" customHeight="1">
      <c r="A431" s="130"/>
      <c r="B431" s="130"/>
      <c r="C431" s="130"/>
      <c r="D431" s="130"/>
      <c r="E431" s="130"/>
      <c r="F431" s="130"/>
      <c r="G431" s="130"/>
      <c r="H431" s="130"/>
      <c r="I431" s="130"/>
      <c r="J431" s="130"/>
      <c r="K431" s="130"/>
      <c r="L431" s="130"/>
      <c r="M431" s="130"/>
      <c r="N431" s="157"/>
      <c r="O431" s="89"/>
      <c r="P431" s="54"/>
      <c r="Q431" s="130"/>
      <c r="R431" s="130"/>
      <c r="S431" s="130"/>
      <c r="T431" s="130"/>
      <c r="U431" s="130"/>
      <c r="V431" s="130"/>
      <c r="W431" s="130"/>
      <c r="X431" s="130"/>
      <c r="Y431" s="130"/>
      <c r="Z431" s="130"/>
    </row>
    <row r="432" spans="1:26" ht="15.75" customHeight="1">
      <c r="A432" s="130"/>
      <c r="B432" s="130"/>
      <c r="C432" s="130"/>
      <c r="D432" s="130"/>
      <c r="E432" s="130"/>
      <c r="F432" s="130"/>
      <c r="G432" s="130"/>
      <c r="H432" s="130"/>
      <c r="I432" s="130"/>
      <c r="J432" s="130"/>
      <c r="K432" s="130"/>
      <c r="L432" s="130"/>
      <c r="M432" s="130"/>
      <c r="N432" s="157"/>
      <c r="O432" s="89"/>
      <c r="P432" s="54"/>
      <c r="Q432" s="130"/>
      <c r="R432" s="130"/>
      <c r="S432" s="130"/>
      <c r="T432" s="130"/>
      <c r="U432" s="130"/>
      <c r="V432" s="130"/>
      <c r="W432" s="130"/>
      <c r="X432" s="130"/>
      <c r="Y432" s="130"/>
      <c r="Z432" s="130"/>
    </row>
    <row r="433" spans="1:26" ht="15.75" customHeight="1">
      <c r="A433" s="130"/>
      <c r="B433" s="130"/>
      <c r="C433" s="130"/>
      <c r="D433" s="130"/>
      <c r="E433" s="130"/>
      <c r="F433" s="130"/>
      <c r="G433" s="130"/>
      <c r="H433" s="130"/>
      <c r="I433" s="130"/>
      <c r="J433" s="130"/>
      <c r="K433" s="130"/>
      <c r="L433" s="130"/>
      <c r="M433" s="130"/>
      <c r="N433" s="157"/>
      <c r="O433" s="89"/>
      <c r="P433" s="54"/>
      <c r="Q433" s="130"/>
      <c r="R433" s="130"/>
      <c r="S433" s="130"/>
      <c r="T433" s="130"/>
      <c r="U433" s="130"/>
      <c r="V433" s="130"/>
      <c r="W433" s="130"/>
      <c r="X433" s="130"/>
      <c r="Y433" s="130"/>
      <c r="Z433" s="130"/>
    </row>
    <row r="434" spans="1:26" ht="15.75" customHeight="1">
      <c r="A434" s="130"/>
      <c r="B434" s="130"/>
      <c r="C434" s="130"/>
      <c r="D434" s="130"/>
      <c r="E434" s="130"/>
      <c r="F434" s="130"/>
      <c r="G434" s="130"/>
      <c r="H434" s="130"/>
      <c r="I434" s="130"/>
      <c r="J434" s="130"/>
      <c r="K434" s="130"/>
      <c r="L434" s="130"/>
      <c r="M434" s="130"/>
      <c r="N434" s="157"/>
      <c r="O434" s="89"/>
      <c r="P434" s="54"/>
      <c r="Q434" s="130"/>
      <c r="R434" s="130"/>
      <c r="S434" s="130"/>
      <c r="T434" s="130"/>
      <c r="U434" s="130"/>
      <c r="V434" s="130"/>
      <c r="W434" s="130"/>
      <c r="X434" s="130"/>
      <c r="Y434" s="130"/>
      <c r="Z434" s="130"/>
    </row>
    <row r="435" spans="1:26" ht="15.75" customHeight="1">
      <c r="A435" s="130"/>
      <c r="B435" s="130"/>
      <c r="C435" s="130"/>
      <c r="D435" s="130"/>
      <c r="E435" s="130"/>
      <c r="F435" s="130"/>
      <c r="G435" s="130"/>
      <c r="H435" s="130"/>
      <c r="I435" s="130"/>
      <c r="J435" s="130"/>
      <c r="K435" s="130"/>
      <c r="L435" s="130"/>
      <c r="M435" s="130"/>
      <c r="N435" s="157"/>
      <c r="O435" s="89"/>
      <c r="P435" s="54"/>
      <c r="Q435" s="130"/>
      <c r="R435" s="130"/>
      <c r="S435" s="130"/>
      <c r="T435" s="130"/>
      <c r="U435" s="130"/>
      <c r="V435" s="130"/>
      <c r="W435" s="130"/>
      <c r="X435" s="130"/>
      <c r="Y435" s="130"/>
      <c r="Z435" s="130"/>
    </row>
    <row r="436" spans="1:26" ht="15.75" customHeight="1">
      <c r="A436" s="130"/>
      <c r="B436" s="130"/>
      <c r="C436" s="130"/>
      <c r="D436" s="130"/>
      <c r="E436" s="130"/>
      <c r="F436" s="130"/>
      <c r="G436" s="130"/>
      <c r="H436" s="130"/>
      <c r="I436" s="130"/>
      <c r="J436" s="130"/>
      <c r="K436" s="130"/>
      <c r="L436" s="130"/>
      <c r="M436" s="130"/>
      <c r="N436" s="157"/>
      <c r="O436" s="89"/>
      <c r="P436" s="54"/>
      <c r="Q436" s="130"/>
      <c r="R436" s="130"/>
      <c r="S436" s="130"/>
      <c r="T436" s="130"/>
      <c r="U436" s="130"/>
      <c r="V436" s="130"/>
      <c r="W436" s="130"/>
      <c r="X436" s="130"/>
      <c r="Y436" s="130"/>
      <c r="Z436" s="130"/>
    </row>
    <row r="437" spans="1:26" ht="15.75" customHeight="1">
      <c r="A437" s="130"/>
      <c r="B437" s="130"/>
      <c r="C437" s="130"/>
      <c r="D437" s="130"/>
      <c r="E437" s="130"/>
      <c r="F437" s="130"/>
      <c r="G437" s="130"/>
      <c r="H437" s="130"/>
      <c r="I437" s="130"/>
      <c r="J437" s="130"/>
      <c r="K437" s="130"/>
      <c r="L437" s="130"/>
      <c r="M437" s="130"/>
      <c r="N437" s="157"/>
      <c r="O437" s="89"/>
      <c r="P437" s="54"/>
      <c r="Q437" s="130"/>
      <c r="R437" s="130"/>
      <c r="S437" s="130"/>
      <c r="T437" s="130"/>
      <c r="U437" s="130"/>
      <c r="V437" s="130"/>
      <c r="W437" s="130"/>
      <c r="X437" s="130"/>
      <c r="Y437" s="130"/>
      <c r="Z437" s="130"/>
    </row>
    <row r="438" spans="1:26" ht="15.75" customHeight="1">
      <c r="A438" s="130"/>
      <c r="B438" s="130"/>
      <c r="C438" s="130"/>
      <c r="D438" s="130"/>
      <c r="E438" s="130"/>
      <c r="F438" s="130"/>
      <c r="G438" s="130"/>
      <c r="H438" s="130"/>
      <c r="I438" s="130"/>
      <c r="J438" s="130"/>
      <c r="K438" s="130"/>
      <c r="L438" s="130"/>
      <c r="M438" s="130"/>
      <c r="N438" s="157"/>
      <c r="O438" s="89"/>
      <c r="P438" s="54"/>
      <c r="Q438" s="130"/>
      <c r="R438" s="130"/>
      <c r="S438" s="130"/>
      <c r="T438" s="130"/>
      <c r="U438" s="130"/>
      <c r="V438" s="130"/>
      <c r="W438" s="130"/>
      <c r="X438" s="130"/>
      <c r="Y438" s="130"/>
      <c r="Z438" s="130"/>
    </row>
    <row r="439" spans="1:26" ht="15.75" customHeight="1">
      <c r="A439" s="130"/>
      <c r="B439" s="130"/>
      <c r="C439" s="130"/>
      <c r="D439" s="130"/>
      <c r="E439" s="130"/>
      <c r="F439" s="130"/>
      <c r="G439" s="130"/>
      <c r="H439" s="130"/>
      <c r="I439" s="130"/>
      <c r="J439" s="130"/>
      <c r="K439" s="130"/>
      <c r="L439" s="130"/>
      <c r="M439" s="130"/>
      <c r="N439" s="157"/>
      <c r="O439" s="89"/>
      <c r="P439" s="54"/>
      <c r="Q439" s="130"/>
      <c r="R439" s="130"/>
      <c r="S439" s="130"/>
      <c r="T439" s="130"/>
      <c r="U439" s="130"/>
      <c r="V439" s="130"/>
      <c r="W439" s="130"/>
      <c r="X439" s="130"/>
      <c r="Y439" s="130"/>
      <c r="Z439" s="130"/>
    </row>
    <row r="440" spans="1:26" ht="15.75" customHeight="1">
      <c r="A440" s="130"/>
      <c r="B440" s="130"/>
      <c r="C440" s="130"/>
      <c r="D440" s="130"/>
      <c r="E440" s="130"/>
      <c r="F440" s="130"/>
      <c r="G440" s="130"/>
      <c r="H440" s="130"/>
      <c r="I440" s="130"/>
      <c r="J440" s="130"/>
      <c r="K440" s="130"/>
      <c r="L440" s="130"/>
      <c r="M440" s="130"/>
      <c r="N440" s="157"/>
      <c r="O440" s="89"/>
      <c r="P440" s="54"/>
      <c r="Q440" s="130"/>
      <c r="R440" s="130"/>
      <c r="S440" s="130"/>
      <c r="T440" s="130"/>
      <c r="U440" s="130"/>
      <c r="V440" s="130"/>
      <c r="W440" s="130"/>
      <c r="X440" s="130"/>
      <c r="Y440" s="130"/>
      <c r="Z440" s="130"/>
    </row>
    <row r="441" spans="1:26" ht="15.75" customHeight="1">
      <c r="A441" s="130"/>
      <c r="B441" s="130"/>
      <c r="C441" s="130"/>
      <c r="D441" s="130"/>
      <c r="E441" s="130"/>
      <c r="F441" s="130"/>
      <c r="G441" s="130"/>
      <c r="H441" s="130"/>
      <c r="I441" s="130"/>
      <c r="J441" s="130"/>
      <c r="K441" s="130"/>
      <c r="L441" s="130"/>
      <c r="M441" s="130"/>
      <c r="N441" s="157"/>
      <c r="O441" s="89"/>
      <c r="P441" s="54"/>
      <c r="Q441" s="130"/>
      <c r="R441" s="130"/>
      <c r="S441" s="130"/>
      <c r="T441" s="130"/>
      <c r="U441" s="130"/>
      <c r="V441" s="130"/>
      <c r="W441" s="130"/>
      <c r="X441" s="130"/>
      <c r="Y441" s="130"/>
      <c r="Z441" s="130"/>
    </row>
    <row r="442" spans="1:26" ht="15.75" customHeight="1">
      <c r="A442" s="130"/>
      <c r="B442" s="130"/>
      <c r="C442" s="130"/>
      <c r="D442" s="130"/>
      <c r="E442" s="130"/>
      <c r="F442" s="130"/>
      <c r="G442" s="130"/>
      <c r="H442" s="130"/>
      <c r="I442" s="130"/>
      <c r="J442" s="130"/>
      <c r="K442" s="130"/>
      <c r="L442" s="130"/>
      <c r="M442" s="130"/>
      <c r="N442" s="157"/>
      <c r="O442" s="89"/>
      <c r="P442" s="54"/>
      <c r="Q442" s="130"/>
      <c r="R442" s="130"/>
      <c r="S442" s="130"/>
      <c r="T442" s="130"/>
      <c r="U442" s="130"/>
      <c r="V442" s="130"/>
      <c r="W442" s="130"/>
      <c r="X442" s="130"/>
      <c r="Y442" s="130"/>
      <c r="Z442" s="130"/>
    </row>
    <row r="443" spans="1:26" ht="15.75" customHeight="1">
      <c r="A443" s="130"/>
      <c r="B443" s="130"/>
      <c r="C443" s="130"/>
      <c r="D443" s="130"/>
      <c r="E443" s="130"/>
      <c r="F443" s="130"/>
      <c r="G443" s="130"/>
      <c r="H443" s="130"/>
      <c r="I443" s="130"/>
      <c r="J443" s="130"/>
      <c r="K443" s="130"/>
      <c r="L443" s="130"/>
      <c r="M443" s="130"/>
      <c r="N443" s="157"/>
      <c r="O443" s="89"/>
      <c r="P443" s="54"/>
      <c r="Q443" s="130"/>
      <c r="R443" s="130"/>
      <c r="S443" s="130"/>
      <c r="T443" s="130"/>
      <c r="U443" s="130"/>
      <c r="V443" s="130"/>
      <c r="W443" s="130"/>
      <c r="X443" s="130"/>
      <c r="Y443" s="130"/>
      <c r="Z443" s="130"/>
    </row>
    <row r="444" spans="1:26" ht="15.75" customHeight="1">
      <c r="A444" s="130"/>
      <c r="B444" s="130"/>
      <c r="C444" s="130"/>
      <c r="D444" s="130"/>
      <c r="E444" s="130"/>
      <c r="F444" s="130"/>
      <c r="G444" s="130"/>
      <c r="H444" s="130"/>
      <c r="I444" s="130"/>
      <c r="J444" s="130"/>
      <c r="K444" s="130"/>
      <c r="L444" s="130"/>
      <c r="M444" s="130"/>
      <c r="N444" s="157"/>
      <c r="O444" s="89"/>
      <c r="P444" s="54"/>
      <c r="Q444" s="130"/>
      <c r="R444" s="130"/>
      <c r="S444" s="130"/>
      <c r="T444" s="130"/>
      <c r="U444" s="130"/>
      <c r="V444" s="130"/>
      <c r="W444" s="130"/>
      <c r="X444" s="130"/>
      <c r="Y444" s="130"/>
      <c r="Z444" s="130"/>
    </row>
    <row r="445" spans="1:26" ht="15.75" customHeight="1">
      <c r="A445" s="130"/>
      <c r="B445" s="130"/>
      <c r="C445" s="130"/>
      <c r="D445" s="130"/>
      <c r="E445" s="130"/>
      <c r="F445" s="130"/>
      <c r="G445" s="130"/>
      <c r="H445" s="130"/>
      <c r="I445" s="130"/>
      <c r="J445" s="130"/>
      <c r="K445" s="130"/>
      <c r="L445" s="130"/>
      <c r="M445" s="130"/>
      <c r="N445" s="157"/>
      <c r="O445" s="89"/>
      <c r="P445" s="54"/>
      <c r="Q445" s="130"/>
      <c r="R445" s="130"/>
      <c r="S445" s="130"/>
      <c r="T445" s="130"/>
      <c r="U445" s="130"/>
      <c r="V445" s="130"/>
      <c r="W445" s="130"/>
      <c r="X445" s="130"/>
      <c r="Y445" s="130"/>
      <c r="Z445" s="130"/>
    </row>
    <row r="446" spans="1:26" ht="15.75" customHeight="1">
      <c r="A446" s="130"/>
      <c r="B446" s="130"/>
      <c r="C446" s="130"/>
      <c r="D446" s="130"/>
      <c r="E446" s="130"/>
      <c r="F446" s="130"/>
      <c r="G446" s="130"/>
      <c r="H446" s="130"/>
      <c r="I446" s="130"/>
      <c r="J446" s="130"/>
      <c r="K446" s="130"/>
      <c r="L446" s="130"/>
      <c r="M446" s="130"/>
      <c r="N446" s="157"/>
      <c r="O446" s="89"/>
      <c r="P446" s="54"/>
      <c r="Q446" s="130"/>
      <c r="R446" s="130"/>
      <c r="S446" s="130"/>
      <c r="T446" s="130"/>
      <c r="U446" s="130"/>
      <c r="V446" s="130"/>
      <c r="W446" s="130"/>
      <c r="X446" s="130"/>
      <c r="Y446" s="130"/>
      <c r="Z446" s="130"/>
    </row>
    <row r="447" spans="1:26" ht="15.75" customHeight="1">
      <c r="A447" s="130"/>
      <c r="B447" s="130"/>
      <c r="C447" s="130"/>
      <c r="D447" s="130"/>
      <c r="E447" s="130"/>
      <c r="F447" s="130"/>
      <c r="G447" s="130"/>
      <c r="H447" s="130"/>
      <c r="I447" s="130"/>
      <c r="J447" s="130"/>
      <c r="K447" s="130"/>
      <c r="L447" s="130"/>
      <c r="M447" s="130"/>
      <c r="N447" s="157"/>
      <c r="O447" s="89"/>
      <c r="P447" s="54"/>
      <c r="Q447" s="130"/>
      <c r="R447" s="130"/>
      <c r="S447" s="130"/>
      <c r="T447" s="130"/>
      <c r="U447" s="130"/>
      <c r="V447" s="130"/>
      <c r="W447" s="130"/>
      <c r="X447" s="130"/>
      <c r="Y447" s="130"/>
      <c r="Z447" s="130"/>
    </row>
    <row r="448" spans="1:26" ht="15.75" customHeight="1">
      <c r="A448" s="130"/>
      <c r="B448" s="130"/>
      <c r="C448" s="130"/>
      <c r="D448" s="130"/>
      <c r="E448" s="130"/>
      <c r="F448" s="130"/>
      <c r="G448" s="130"/>
      <c r="H448" s="130"/>
      <c r="I448" s="130"/>
      <c r="J448" s="130"/>
      <c r="K448" s="130"/>
      <c r="L448" s="130"/>
      <c r="M448" s="130"/>
      <c r="N448" s="157"/>
      <c r="O448" s="89"/>
      <c r="P448" s="54"/>
      <c r="Q448" s="130"/>
      <c r="R448" s="130"/>
      <c r="S448" s="130"/>
      <c r="T448" s="130"/>
      <c r="U448" s="130"/>
      <c r="V448" s="130"/>
      <c r="W448" s="130"/>
      <c r="X448" s="130"/>
      <c r="Y448" s="130"/>
      <c r="Z448" s="130"/>
    </row>
    <row r="449" spans="1:26" ht="15.75" customHeight="1">
      <c r="A449" s="130"/>
      <c r="B449" s="130"/>
      <c r="C449" s="130"/>
      <c r="D449" s="130"/>
      <c r="E449" s="130"/>
      <c r="F449" s="130"/>
      <c r="G449" s="130"/>
      <c r="H449" s="130"/>
      <c r="I449" s="130"/>
      <c r="J449" s="130"/>
      <c r="K449" s="130"/>
      <c r="L449" s="130"/>
      <c r="M449" s="130"/>
      <c r="N449" s="157"/>
      <c r="O449" s="89"/>
      <c r="P449" s="54"/>
      <c r="Q449" s="130"/>
      <c r="R449" s="130"/>
      <c r="S449" s="130"/>
      <c r="T449" s="130"/>
      <c r="U449" s="130"/>
      <c r="V449" s="130"/>
      <c r="W449" s="130"/>
      <c r="X449" s="130"/>
      <c r="Y449" s="130"/>
      <c r="Z449" s="130"/>
    </row>
    <row r="450" spans="1:26" ht="15.75" customHeight="1">
      <c r="A450" s="130"/>
      <c r="B450" s="130"/>
      <c r="C450" s="130"/>
      <c r="D450" s="130"/>
      <c r="E450" s="130"/>
      <c r="F450" s="130"/>
      <c r="G450" s="130"/>
      <c r="H450" s="130"/>
      <c r="I450" s="130"/>
      <c r="J450" s="130"/>
      <c r="K450" s="130"/>
      <c r="L450" s="130"/>
      <c r="M450" s="130"/>
      <c r="N450" s="157"/>
      <c r="O450" s="89"/>
      <c r="P450" s="54"/>
      <c r="Q450" s="130"/>
      <c r="R450" s="130"/>
      <c r="S450" s="130"/>
      <c r="T450" s="130"/>
      <c r="U450" s="130"/>
      <c r="V450" s="130"/>
      <c r="W450" s="130"/>
      <c r="X450" s="130"/>
      <c r="Y450" s="130"/>
      <c r="Z450" s="130"/>
    </row>
    <row r="451" spans="1:26" ht="15.75" customHeight="1">
      <c r="A451" s="130"/>
      <c r="B451" s="130"/>
      <c r="C451" s="130"/>
      <c r="D451" s="130"/>
      <c r="E451" s="130"/>
      <c r="F451" s="130"/>
      <c r="G451" s="130"/>
      <c r="H451" s="130"/>
      <c r="I451" s="130"/>
      <c r="J451" s="130"/>
      <c r="K451" s="130"/>
      <c r="L451" s="130"/>
      <c r="M451" s="130"/>
      <c r="N451" s="157"/>
      <c r="O451" s="89"/>
      <c r="P451" s="54"/>
      <c r="Q451" s="130"/>
      <c r="R451" s="130"/>
      <c r="S451" s="130"/>
      <c r="T451" s="130"/>
      <c r="U451" s="130"/>
      <c r="V451" s="130"/>
      <c r="W451" s="130"/>
      <c r="X451" s="130"/>
      <c r="Y451" s="130"/>
      <c r="Z451" s="130"/>
    </row>
    <row r="452" spans="1:26" ht="15.75" customHeight="1">
      <c r="A452" s="130"/>
      <c r="B452" s="130"/>
      <c r="C452" s="130"/>
      <c r="D452" s="130"/>
      <c r="E452" s="130"/>
      <c r="F452" s="130"/>
      <c r="G452" s="130"/>
      <c r="H452" s="130"/>
      <c r="I452" s="130"/>
      <c r="J452" s="130"/>
      <c r="K452" s="130"/>
      <c r="L452" s="130"/>
      <c r="M452" s="130"/>
      <c r="N452" s="157"/>
      <c r="O452" s="89"/>
      <c r="P452" s="54"/>
      <c r="Q452" s="130"/>
      <c r="R452" s="130"/>
      <c r="S452" s="130"/>
      <c r="T452" s="130"/>
      <c r="U452" s="130"/>
      <c r="V452" s="130"/>
      <c r="W452" s="130"/>
      <c r="X452" s="130"/>
      <c r="Y452" s="130"/>
      <c r="Z452" s="130"/>
    </row>
    <row r="453" spans="1:26" ht="15.75" customHeight="1">
      <c r="A453" s="130"/>
      <c r="B453" s="130"/>
      <c r="C453" s="130"/>
      <c r="D453" s="130"/>
      <c r="E453" s="130"/>
      <c r="F453" s="130"/>
      <c r="G453" s="130"/>
      <c r="H453" s="130"/>
      <c r="I453" s="130"/>
      <c r="J453" s="130"/>
      <c r="K453" s="130"/>
      <c r="L453" s="130"/>
      <c r="M453" s="130"/>
      <c r="N453" s="157"/>
      <c r="O453" s="89"/>
      <c r="P453" s="54"/>
      <c r="Q453" s="130"/>
      <c r="R453" s="130"/>
      <c r="S453" s="130"/>
      <c r="T453" s="130"/>
      <c r="U453" s="130"/>
      <c r="V453" s="130"/>
      <c r="W453" s="130"/>
      <c r="X453" s="130"/>
      <c r="Y453" s="130"/>
      <c r="Z453" s="130"/>
    </row>
    <row r="454" spans="1:26" ht="15.75" customHeight="1">
      <c r="A454" s="130"/>
      <c r="B454" s="130"/>
      <c r="C454" s="130"/>
      <c r="D454" s="130"/>
      <c r="E454" s="130"/>
      <c r="F454" s="130"/>
      <c r="G454" s="130"/>
      <c r="H454" s="130"/>
      <c r="I454" s="130"/>
      <c r="J454" s="130"/>
      <c r="K454" s="130"/>
      <c r="L454" s="130"/>
      <c r="M454" s="130"/>
      <c r="N454" s="157"/>
      <c r="O454" s="89"/>
      <c r="P454" s="54"/>
      <c r="Q454" s="130"/>
      <c r="R454" s="130"/>
      <c r="S454" s="130"/>
      <c r="T454" s="130"/>
      <c r="U454" s="130"/>
      <c r="V454" s="130"/>
      <c r="W454" s="130"/>
      <c r="X454" s="130"/>
      <c r="Y454" s="130"/>
      <c r="Z454" s="130"/>
    </row>
    <row r="455" spans="1:26" ht="15.75" customHeight="1">
      <c r="A455" s="130"/>
      <c r="B455" s="130"/>
      <c r="C455" s="130"/>
      <c r="D455" s="130"/>
      <c r="E455" s="130"/>
      <c r="F455" s="130"/>
      <c r="G455" s="130"/>
      <c r="H455" s="130"/>
      <c r="I455" s="130"/>
      <c r="J455" s="130"/>
      <c r="K455" s="130"/>
      <c r="L455" s="130"/>
      <c r="M455" s="130"/>
      <c r="N455" s="157"/>
      <c r="O455" s="89"/>
      <c r="P455" s="54"/>
      <c r="Q455" s="130"/>
      <c r="R455" s="130"/>
      <c r="S455" s="130"/>
      <c r="T455" s="130"/>
      <c r="U455" s="130"/>
      <c r="V455" s="130"/>
      <c r="W455" s="130"/>
      <c r="X455" s="130"/>
      <c r="Y455" s="130"/>
      <c r="Z455" s="130"/>
    </row>
    <row r="456" spans="1:26" ht="15.75" customHeight="1">
      <c r="A456" s="130"/>
      <c r="B456" s="130"/>
      <c r="C456" s="130"/>
      <c r="D456" s="130"/>
      <c r="E456" s="130"/>
      <c r="F456" s="130"/>
      <c r="G456" s="130"/>
      <c r="H456" s="130"/>
      <c r="I456" s="130"/>
      <c r="J456" s="130"/>
      <c r="K456" s="130"/>
      <c r="L456" s="130"/>
      <c r="M456" s="130"/>
      <c r="N456" s="157"/>
      <c r="O456" s="89"/>
      <c r="P456" s="54"/>
      <c r="Q456" s="130"/>
      <c r="R456" s="130"/>
      <c r="S456" s="130"/>
      <c r="T456" s="130"/>
      <c r="U456" s="130"/>
      <c r="V456" s="130"/>
      <c r="W456" s="130"/>
      <c r="X456" s="130"/>
      <c r="Y456" s="130"/>
      <c r="Z456" s="130"/>
    </row>
    <row r="457" spans="1:26" ht="15.75" customHeight="1">
      <c r="A457" s="130"/>
      <c r="B457" s="130"/>
      <c r="C457" s="130"/>
      <c r="D457" s="130"/>
      <c r="E457" s="130"/>
      <c r="F457" s="130"/>
      <c r="G457" s="130"/>
      <c r="H457" s="130"/>
      <c r="I457" s="130"/>
      <c r="J457" s="130"/>
      <c r="K457" s="130"/>
      <c r="L457" s="130"/>
      <c r="M457" s="130"/>
      <c r="N457" s="157"/>
      <c r="O457" s="89"/>
      <c r="P457" s="54"/>
      <c r="Q457" s="130"/>
      <c r="R457" s="130"/>
      <c r="S457" s="130"/>
      <c r="T457" s="130"/>
      <c r="U457" s="130"/>
      <c r="V457" s="130"/>
      <c r="W457" s="130"/>
      <c r="X457" s="130"/>
      <c r="Y457" s="130"/>
      <c r="Z457" s="130"/>
    </row>
    <row r="458" spans="1:26" ht="15.75" customHeight="1">
      <c r="A458" s="130"/>
      <c r="B458" s="130"/>
      <c r="C458" s="130"/>
      <c r="D458" s="130"/>
      <c r="E458" s="130"/>
      <c r="F458" s="130"/>
      <c r="G458" s="130"/>
      <c r="H458" s="130"/>
      <c r="I458" s="130"/>
      <c r="J458" s="130"/>
      <c r="K458" s="130"/>
      <c r="L458" s="130"/>
      <c r="M458" s="130"/>
      <c r="N458" s="157"/>
      <c r="O458" s="89"/>
      <c r="P458" s="54"/>
      <c r="Q458" s="130"/>
      <c r="R458" s="130"/>
      <c r="S458" s="130"/>
      <c r="T458" s="130"/>
      <c r="U458" s="130"/>
      <c r="V458" s="130"/>
      <c r="W458" s="130"/>
      <c r="X458" s="130"/>
      <c r="Y458" s="130"/>
      <c r="Z458" s="130"/>
    </row>
    <row r="459" spans="1:26" ht="15.75" customHeight="1">
      <c r="A459" s="130"/>
      <c r="B459" s="130"/>
      <c r="C459" s="130"/>
      <c r="D459" s="130"/>
      <c r="E459" s="130"/>
      <c r="F459" s="130"/>
      <c r="G459" s="130"/>
      <c r="H459" s="130"/>
      <c r="I459" s="130"/>
      <c r="J459" s="130"/>
      <c r="K459" s="130"/>
      <c r="L459" s="130"/>
      <c r="M459" s="130"/>
      <c r="N459" s="157"/>
      <c r="O459" s="89"/>
      <c r="P459" s="54"/>
      <c r="Q459" s="130"/>
      <c r="R459" s="130"/>
      <c r="S459" s="130"/>
      <c r="T459" s="130"/>
      <c r="U459" s="130"/>
      <c r="V459" s="130"/>
      <c r="W459" s="130"/>
      <c r="X459" s="130"/>
      <c r="Y459" s="130"/>
      <c r="Z459" s="130"/>
    </row>
    <row r="460" spans="1:26" ht="15.75" customHeight="1">
      <c r="A460" s="130"/>
      <c r="B460" s="130"/>
      <c r="C460" s="130"/>
      <c r="D460" s="130"/>
      <c r="E460" s="130"/>
      <c r="F460" s="130"/>
      <c r="G460" s="130"/>
      <c r="H460" s="130"/>
      <c r="I460" s="130"/>
      <c r="J460" s="130"/>
      <c r="K460" s="130"/>
      <c r="L460" s="130"/>
      <c r="M460" s="130"/>
      <c r="N460" s="157"/>
      <c r="O460" s="89"/>
      <c r="P460" s="54"/>
      <c r="Q460" s="130"/>
      <c r="R460" s="130"/>
      <c r="S460" s="130"/>
      <c r="T460" s="130"/>
      <c r="U460" s="130"/>
      <c r="V460" s="130"/>
      <c r="W460" s="130"/>
      <c r="X460" s="130"/>
      <c r="Y460" s="130"/>
      <c r="Z460" s="130"/>
    </row>
    <row r="461" spans="1:26" ht="15.75" customHeight="1">
      <c r="A461" s="130"/>
      <c r="B461" s="130"/>
      <c r="C461" s="130"/>
      <c r="D461" s="130"/>
      <c r="E461" s="130"/>
      <c r="F461" s="130"/>
      <c r="G461" s="130"/>
      <c r="H461" s="130"/>
      <c r="I461" s="130"/>
      <c r="J461" s="130"/>
      <c r="K461" s="130"/>
      <c r="L461" s="130"/>
      <c r="M461" s="130"/>
      <c r="N461" s="157"/>
      <c r="O461" s="89"/>
      <c r="P461" s="54"/>
      <c r="Q461" s="130"/>
      <c r="R461" s="130"/>
      <c r="S461" s="130"/>
      <c r="T461" s="130"/>
      <c r="U461" s="130"/>
      <c r="V461" s="130"/>
      <c r="W461" s="130"/>
      <c r="X461" s="130"/>
      <c r="Y461" s="130"/>
      <c r="Z461" s="130"/>
    </row>
    <row r="462" spans="1:26" ht="15.75" customHeight="1">
      <c r="A462" s="130"/>
      <c r="B462" s="130"/>
      <c r="C462" s="130"/>
      <c r="D462" s="130"/>
      <c r="E462" s="130"/>
      <c r="F462" s="130"/>
      <c r="G462" s="130"/>
      <c r="H462" s="130"/>
      <c r="I462" s="130"/>
      <c r="J462" s="130"/>
      <c r="K462" s="130"/>
      <c r="L462" s="130"/>
      <c r="M462" s="130"/>
      <c r="N462" s="157"/>
      <c r="O462" s="89"/>
      <c r="P462" s="54"/>
      <c r="Q462" s="130"/>
      <c r="R462" s="130"/>
      <c r="S462" s="130"/>
      <c r="T462" s="130"/>
      <c r="U462" s="130"/>
      <c r="V462" s="130"/>
      <c r="W462" s="130"/>
      <c r="X462" s="130"/>
      <c r="Y462" s="130"/>
      <c r="Z462" s="130"/>
    </row>
    <row r="463" spans="1:26" ht="15.75" customHeight="1">
      <c r="A463" s="130"/>
      <c r="B463" s="130"/>
      <c r="C463" s="130"/>
      <c r="D463" s="130"/>
      <c r="E463" s="130"/>
      <c r="F463" s="130"/>
      <c r="G463" s="130"/>
      <c r="H463" s="130"/>
      <c r="I463" s="130"/>
      <c r="J463" s="130"/>
      <c r="K463" s="130"/>
      <c r="L463" s="130"/>
      <c r="M463" s="130"/>
      <c r="N463" s="157"/>
      <c r="O463" s="89"/>
      <c r="P463" s="54"/>
      <c r="Q463" s="130"/>
      <c r="R463" s="130"/>
      <c r="S463" s="130"/>
      <c r="T463" s="130"/>
      <c r="U463" s="130"/>
      <c r="V463" s="130"/>
      <c r="W463" s="130"/>
      <c r="X463" s="130"/>
      <c r="Y463" s="130"/>
      <c r="Z463" s="130"/>
    </row>
    <row r="464" spans="1:26" ht="15.75" customHeight="1">
      <c r="A464" s="130"/>
      <c r="B464" s="130"/>
      <c r="C464" s="130"/>
      <c r="D464" s="130"/>
      <c r="E464" s="130"/>
      <c r="F464" s="130"/>
      <c r="G464" s="130"/>
      <c r="H464" s="130"/>
      <c r="I464" s="130"/>
      <c r="J464" s="130"/>
      <c r="K464" s="130"/>
      <c r="L464" s="130"/>
      <c r="M464" s="130"/>
      <c r="N464" s="157"/>
      <c r="O464" s="89"/>
      <c r="P464" s="54"/>
      <c r="Q464" s="130"/>
      <c r="R464" s="130"/>
      <c r="S464" s="130"/>
      <c r="T464" s="130"/>
      <c r="U464" s="130"/>
      <c r="V464" s="130"/>
      <c r="W464" s="130"/>
      <c r="X464" s="130"/>
      <c r="Y464" s="130"/>
      <c r="Z464" s="130"/>
    </row>
    <row r="465" spans="1:26" ht="15.75" customHeight="1">
      <c r="A465" s="130"/>
      <c r="B465" s="130"/>
      <c r="C465" s="130"/>
      <c r="D465" s="130"/>
      <c r="E465" s="130"/>
      <c r="F465" s="130"/>
      <c r="G465" s="130"/>
      <c r="H465" s="130"/>
      <c r="I465" s="130"/>
      <c r="J465" s="130"/>
      <c r="K465" s="130"/>
      <c r="L465" s="130"/>
      <c r="M465" s="130"/>
      <c r="N465" s="157"/>
      <c r="O465" s="89"/>
      <c r="P465" s="54"/>
      <c r="Q465" s="130"/>
      <c r="R465" s="130"/>
      <c r="S465" s="130"/>
      <c r="T465" s="130"/>
      <c r="U465" s="130"/>
      <c r="V465" s="130"/>
      <c r="W465" s="130"/>
      <c r="X465" s="130"/>
      <c r="Y465" s="130"/>
      <c r="Z465" s="130"/>
    </row>
    <row r="466" spans="1:26" ht="15.75" customHeight="1">
      <c r="A466" s="130"/>
      <c r="B466" s="130"/>
      <c r="C466" s="130"/>
      <c r="D466" s="130"/>
      <c r="E466" s="130"/>
      <c r="F466" s="130"/>
      <c r="G466" s="130"/>
      <c r="H466" s="130"/>
      <c r="I466" s="130"/>
      <c r="J466" s="130"/>
      <c r="K466" s="130"/>
      <c r="L466" s="130"/>
      <c r="M466" s="130"/>
      <c r="N466" s="157"/>
      <c r="O466" s="89"/>
      <c r="P466" s="54"/>
      <c r="Q466" s="130"/>
      <c r="R466" s="130"/>
      <c r="S466" s="130"/>
      <c r="T466" s="130"/>
      <c r="U466" s="130"/>
      <c r="V466" s="130"/>
      <c r="W466" s="130"/>
      <c r="X466" s="130"/>
      <c r="Y466" s="130"/>
      <c r="Z466" s="130"/>
    </row>
    <row r="467" spans="1:26" ht="15.75" customHeight="1">
      <c r="A467" s="130"/>
      <c r="B467" s="130"/>
      <c r="C467" s="130"/>
      <c r="D467" s="130"/>
      <c r="E467" s="130"/>
      <c r="F467" s="130"/>
      <c r="G467" s="130"/>
      <c r="H467" s="130"/>
      <c r="I467" s="130"/>
      <c r="J467" s="130"/>
      <c r="K467" s="130"/>
      <c r="L467" s="130"/>
      <c r="M467" s="130"/>
      <c r="N467" s="157"/>
      <c r="O467" s="89"/>
      <c r="P467" s="54"/>
      <c r="Q467" s="130"/>
      <c r="R467" s="130"/>
      <c r="S467" s="130"/>
      <c r="T467" s="130"/>
      <c r="U467" s="130"/>
      <c r="V467" s="130"/>
      <c r="W467" s="130"/>
      <c r="X467" s="130"/>
      <c r="Y467" s="130"/>
      <c r="Z467" s="130"/>
    </row>
    <row r="468" spans="1:26" ht="15.75" customHeight="1">
      <c r="A468" s="130"/>
      <c r="B468" s="130"/>
      <c r="C468" s="130"/>
      <c r="D468" s="130"/>
      <c r="E468" s="130"/>
      <c r="F468" s="130"/>
      <c r="G468" s="130"/>
      <c r="H468" s="130"/>
      <c r="I468" s="130"/>
      <c r="J468" s="130"/>
      <c r="K468" s="130"/>
      <c r="L468" s="130"/>
      <c r="M468" s="130"/>
      <c r="N468" s="157"/>
      <c r="O468" s="89"/>
      <c r="P468" s="54"/>
      <c r="Q468" s="130"/>
      <c r="R468" s="130"/>
      <c r="S468" s="130"/>
      <c r="T468" s="130"/>
      <c r="U468" s="130"/>
      <c r="V468" s="130"/>
      <c r="W468" s="130"/>
      <c r="X468" s="130"/>
      <c r="Y468" s="130"/>
      <c r="Z468" s="130"/>
    </row>
    <row r="469" spans="1:26" ht="15.75" customHeight="1">
      <c r="A469" s="130"/>
      <c r="B469" s="130"/>
      <c r="C469" s="130"/>
      <c r="D469" s="130"/>
      <c r="E469" s="130"/>
      <c r="F469" s="130"/>
      <c r="G469" s="130"/>
      <c r="H469" s="130"/>
      <c r="I469" s="130"/>
      <c r="J469" s="130"/>
      <c r="K469" s="130"/>
      <c r="L469" s="130"/>
      <c r="M469" s="130"/>
      <c r="N469" s="157"/>
      <c r="O469" s="89"/>
      <c r="P469" s="54"/>
      <c r="Q469" s="130"/>
      <c r="R469" s="130"/>
      <c r="S469" s="130"/>
      <c r="T469" s="130"/>
      <c r="U469" s="130"/>
      <c r="V469" s="130"/>
      <c r="W469" s="130"/>
      <c r="X469" s="130"/>
      <c r="Y469" s="130"/>
      <c r="Z469" s="130"/>
    </row>
    <row r="470" spans="1:26" ht="15.75" customHeight="1">
      <c r="A470" s="130"/>
      <c r="B470" s="130"/>
      <c r="C470" s="130"/>
      <c r="D470" s="130"/>
      <c r="E470" s="130"/>
      <c r="F470" s="130"/>
      <c r="G470" s="130"/>
      <c r="H470" s="130"/>
      <c r="I470" s="130"/>
      <c r="J470" s="130"/>
      <c r="K470" s="130"/>
      <c r="L470" s="130"/>
      <c r="M470" s="130"/>
      <c r="N470" s="157"/>
      <c r="O470" s="89"/>
      <c r="P470" s="54"/>
      <c r="Q470" s="130"/>
      <c r="R470" s="130"/>
      <c r="S470" s="130"/>
      <c r="T470" s="130"/>
      <c r="U470" s="130"/>
      <c r="V470" s="130"/>
      <c r="W470" s="130"/>
      <c r="X470" s="130"/>
      <c r="Y470" s="130"/>
      <c r="Z470" s="130"/>
    </row>
    <row r="471" spans="1:26" ht="15.75" customHeight="1">
      <c r="A471" s="130"/>
      <c r="B471" s="130"/>
      <c r="C471" s="130"/>
      <c r="D471" s="130"/>
      <c r="E471" s="130"/>
      <c r="F471" s="130"/>
      <c r="G471" s="130"/>
      <c r="H471" s="130"/>
      <c r="I471" s="130"/>
      <c r="J471" s="130"/>
      <c r="K471" s="130"/>
      <c r="L471" s="130"/>
      <c r="M471" s="130"/>
      <c r="N471" s="157"/>
      <c r="O471" s="89"/>
      <c r="P471" s="54"/>
      <c r="Q471" s="130"/>
      <c r="R471" s="130"/>
      <c r="S471" s="130"/>
      <c r="T471" s="130"/>
      <c r="U471" s="130"/>
      <c r="V471" s="130"/>
      <c r="W471" s="130"/>
      <c r="X471" s="130"/>
      <c r="Y471" s="130"/>
      <c r="Z471" s="130"/>
    </row>
    <row r="472" spans="1:26" ht="15.75" customHeight="1">
      <c r="A472" s="130"/>
      <c r="B472" s="130"/>
      <c r="C472" s="130"/>
      <c r="D472" s="130"/>
      <c r="E472" s="130"/>
      <c r="F472" s="130"/>
      <c r="G472" s="130"/>
      <c r="H472" s="130"/>
      <c r="I472" s="130"/>
      <c r="J472" s="130"/>
      <c r="K472" s="130"/>
      <c r="L472" s="130"/>
      <c r="M472" s="130"/>
      <c r="N472" s="157"/>
      <c r="O472" s="89"/>
      <c r="P472" s="54"/>
      <c r="Q472" s="130"/>
      <c r="R472" s="130"/>
      <c r="S472" s="130"/>
      <c r="T472" s="130"/>
      <c r="U472" s="130"/>
      <c r="V472" s="130"/>
      <c r="W472" s="130"/>
      <c r="X472" s="130"/>
      <c r="Y472" s="130"/>
      <c r="Z472" s="130"/>
    </row>
    <row r="473" spans="1:26" ht="15.75" customHeight="1">
      <c r="A473" s="130"/>
      <c r="B473" s="130"/>
      <c r="C473" s="130"/>
      <c r="D473" s="130"/>
      <c r="E473" s="130"/>
      <c r="F473" s="130"/>
      <c r="G473" s="130"/>
      <c r="H473" s="130"/>
      <c r="I473" s="130"/>
      <c r="J473" s="130"/>
      <c r="K473" s="130"/>
      <c r="L473" s="130"/>
      <c r="M473" s="130"/>
      <c r="N473" s="157"/>
      <c r="O473" s="89"/>
      <c r="P473" s="54"/>
      <c r="Q473" s="130"/>
      <c r="R473" s="130"/>
      <c r="S473" s="130"/>
      <c r="T473" s="130"/>
      <c r="U473" s="130"/>
      <c r="V473" s="130"/>
      <c r="W473" s="130"/>
      <c r="X473" s="130"/>
      <c r="Y473" s="130"/>
      <c r="Z473" s="130"/>
    </row>
    <row r="474" spans="1:26" ht="15.75" customHeight="1">
      <c r="A474" s="130"/>
      <c r="B474" s="130"/>
      <c r="C474" s="130"/>
      <c r="D474" s="130"/>
      <c r="E474" s="130"/>
      <c r="F474" s="130"/>
      <c r="G474" s="130"/>
      <c r="H474" s="130"/>
      <c r="I474" s="130"/>
      <c r="J474" s="130"/>
      <c r="K474" s="130"/>
      <c r="L474" s="130"/>
      <c r="M474" s="130"/>
      <c r="N474" s="157"/>
      <c r="O474" s="89"/>
      <c r="P474" s="54"/>
      <c r="Q474" s="130"/>
      <c r="R474" s="130"/>
      <c r="S474" s="130"/>
      <c r="T474" s="130"/>
      <c r="U474" s="130"/>
      <c r="V474" s="130"/>
      <c r="W474" s="130"/>
      <c r="X474" s="130"/>
      <c r="Y474" s="130"/>
      <c r="Z474" s="130"/>
    </row>
    <row r="475" spans="1:26" ht="15.75" customHeight="1">
      <c r="A475" s="130"/>
      <c r="B475" s="130"/>
      <c r="C475" s="130"/>
      <c r="D475" s="130"/>
      <c r="E475" s="130"/>
      <c r="F475" s="130"/>
      <c r="G475" s="130"/>
      <c r="H475" s="130"/>
      <c r="I475" s="130"/>
      <c r="J475" s="130"/>
      <c r="K475" s="130"/>
      <c r="L475" s="130"/>
      <c r="M475" s="130"/>
      <c r="N475" s="157"/>
      <c r="O475" s="89"/>
      <c r="P475" s="54"/>
      <c r="Q475" s="130"/>
      <c r="R475" s="130"/>
      <c r="S475" s="130"/>
      <c r="T475" s="130"/>
      <c r="U475" s="130"/>
      <c r="V475" s="130"/>
      <c r="W475" s="130"/>
      <c r="X475" s="130"/>
      <c r="Y475" s="130"/>
      <c r="Z475" s="130"/>
    </row>
    <row r="476" spans="1:26" ht="15.75" customHeight="1">
      <c r="A476" s="130"/>
      <c r="B476" s="130"/>
      <c r="C476" s="130"/>
      <c r="D476" s="130"/>
      <c r="E476" s="130"/>
      <c r="F476" s="130"/>
      <c r="G476" s="130"/>
      <c r="H476" s="130"/>
      <c r="I476" s="130"/>
      <c r="J476" s="130"/>
      <c r="K476" s="130"/>
      <c r="L476" s="130"/>
      <c r="M476" s="130"/>
      <c r="N476" s="157"/>
      <c r="O476" s="89"/>
      <c r="P476" s="54"/>
      <c r="Q476" s="130"/>
      <c r="R476" s="130"/>
      <c r="S476" s="130"/>
      <c r="T476" s="130"/>
      <c r="U476" s="130"/>
      <c r="V476" s="130"/>
      <c r="W476" s="130"/>
      <c r="X476" s="130"/>
      <c r="Y476" s="130"/>
      <c r="Z476" s="130"/>
    </row>
    <row r="477" spans="1:26" ht="15.75" customHeight="1">
      <c r="A477" s="130"/>
      <c r="B477" s="130"/>
      <c r="C477" s="130"/>
      <c r="D477" s="130"/>
      <c r="E477" s="130"/>
      <c r="F477" s="130"/>
      <c r="G477" s="130"/>
      <c r="H477" s="130"/>
      <c r="I477" s="130"/>
      <c r="J477" s="130"/>
      <c r="K477" s="130"/>
      <c r="L477" s="130"/>
      <c r="M477" s="130"/>
      <c r="N477" s="157"/>
      <c r="O477" s="89"/>
      <c r="P477" s="54"/>
      <c r="Q477" s="130"/>
      <c r="R477" s="130"/>
      <c r="S477" s="130"/>
      <c r="T477" s="130"/>
      <c r="U477" s="130"/>
      <c r="V477" s="130"/>
      <c r="W477" s="130"/>
      <c r="X477" s="130"/>
      <c r="Y477" s="130"/>
      <c r="Z477" s="130"/>
    </row>
    <row r="478" spans="1:26" ht="15.75" customHeight="1">
      <c r="A478" s="130"/>
      <c r="B478" s="130"/>
      <c r="C478" s="130"/>
      <c r="D478" s="130"/>
      <c r="E478" s="130"/>
      <c r="F478" s="130"/>
      <c r="G478" s="130"/>
      <c r="H478" s="130"/>
      <c r="I478" s="130"/>
      <c r="J478" s="130"/>
      <c r="K478" s="130"/>
      <c r="L478" s="130"/>
      <c r="M478" s="130"/>
      <c r="N478" s="157"/>
      <c r="O478" s="89"/>
      <c r="P478" s="54"/>
      <c r="Q478" s="130"/>
      <c r="R478" s="130"/>
      <c r="S478" s="130"/>
      <c r="T478" s="130"/>
      <c r="U478" s="130"/>
      <c r="V478" s="130"/>
      <c r="W478" s="130"/>
      <c r="X478" s="130"/>
      <c r="Y478" s="130"/>
      <c r="Z478" s="130"/>
    </row>
    <row r="479" spans="1:26" ht="15.75" customHeight="1">
      <c r="A479" s="130"/>
      <c r="B479" s="130"/>
      <c r="C479" s="130"/>
      <c r="D479" s="130"/>
      <c r="E479" s="130"/>
      <c r="F479" s="130"/>
      <c r="G479" s="130"/>
      <c r="H479" s="130"/>
      <c r="I479" s="130"/>
      <c r="J479" s="130"/>
      <c r="K479" s="130"/>
      <c r="L479" s="130"/>
      <c r="M479" s="130"/>
      <c r="N479" s="157"/>
      <c r="O479" s="89"/>
      <c r="P479" s="54"/>
      <c r="Q479" s="130"/>
      <c r="R479" s="130"/>
      <c r="S479" s="130"/>
      <c r="T479" s="130"/>
      <c r="U479" s="130"/>
      <c r="V479" s="130"/>
      <c r="W479" s="130"/>
      <c r="X479" s="130"/>
      <c r="Y479" s="130"/>
      <c r="Z479" s="130"/>
    </row>
    <row r="480" spans="1:26" ht="15.75" customHeight="1">
      <c r="A480" s="130"/>
      <c r="B480" s="130"/>
      <c r="C480" s="130"/>
      <c r="D480" s="130"/>
      <c r="E480" s="130"/>
      <c r="F480" s="130"/>
      <c r="G480" s="130"/>
      <c r="H480" s="130"/>
      <c r="I480" s="130"/>
      <c r="J480" s="130"/>
      <c r="K480" s="130"/>
      <c r="L480" s="130"/>
      <c r="M480" s="130"/>
      <c r="N480" s="157"/>
      <c r="O480" s="89"/>
      <c r="P480" s="54"/>
      <c r="Q480" s="130"/>
      <c r="R480" s="130"/>
      <c r="S480" s="130"/>
      <c r="T480" s="130"/>
      <c r="U480" s="130"/>
      <c r="V480" s="130"/>
      <c r="W480" s="130"/>
      <c r="X480" s="130"/>
      <c r="Y480" s="130"/>
      <c r="Z480" s="130"/>
    </row>
    <row r="481" spans="1:26" ht="15.75" customHeight="1">
      <c r="A481" s="130"/>
      <c r="B481" s="130"/>
      <c r="C481" s="130"/>
      <c r="D481" s="130"/>
      <c r="E481" s="130"/>
      <c r="F481" s="130"/>
      <c r="G481" s="130"/>
      <c r="H481" s="130"/>
      <c r="I481" s="130"/>
      <c r="J481" s="130"/>
      <c r="K481" s="130"/>
      <c r="L481" s="130"/>
      <c r="M481" s="130"/>
      <c r="N481" s="157"/>
      <c r="O481" s="89"/>
      <c r="P481" s="54"/>
      <c r="Q481" s="130"/>
      <c r="R481" s="130"/>
      <c r="S481" s="130"/>
      <c r="T481" s="130"/>
      <c r="U481" s="130"/>
      <c r="V481" s="130"/>
      <c r="W481" s="130"/>
      <c r="X481" s="130"/>
      <c r="Y481" s="130"/>
      <c r="Z481" s="130"/>
    </row>
    <row r="482" spans="1:26" ht="15.75" customHeight="1">
      <c r="A482" s="130"/>
      <c r="B482" s="130"/>
      <c r="C482" s="130"/>
      <c r="D482" s="130"/>
      <c r="E482" s="130"/>
      <c r="F482" s="130"/>
      <c r="G482" s="130"/>
      <c r="H482" s="130"/>
      <c r="I482" s="130"/>
      <c r="J482" s="130"/>
      <c r="K482" s="130"/>
      <c r="L482" s="130"/>
      <c r="M482" s="130"/>
      <c r="N482" s="157"/>
      <c r="O482" s="89"/>
      <c r="P482" s="54"/>
      <c r="Q482" s="130"/>
      <c r="R482" s="130"/>
      <c r="S482" s="130"/>
      <c r="T482" s="130"/>
      <c r="U482" s="130"/>
      <c r="V482" s="130"/>
      <c r="W482" s="130"/>
      <c r="X482" s="130"/>
      <c r="Y482" s="130"/>
      <c r="Z482" s="130"/>
    </row>
    <row r="483" spans="1:26" ht="15.75" customHeight="1">
      <c r="A483" s="130"/>
      <c r="B483" s="130"/>
      <c r="C483" s="130"/>
      <c r="D483" s="130"/>
      <c r="E483" s="130"/>
      <c r="F483" s="130"/>
      <c r="G483" s="130"/>
      <c r="H483" s="130"/>
      <c r="I483" s="130"/>
      <c r="J483" s="130"/>
      <c r="K483" s="130"/>
      <c r="L483" s="130"/>
      <c r="M483" s="130"/>
      <c r="N483" s="157"/>
      <c r="O483" s="89"/>
      <c r="P483" s="54"/>
      <c r="Q483" s="130"/>
      <c r="R483" s="130"/>
      <c r="S483" s="130"/>
      <c r="T483" s="130"/>
      <c r="U483" s="130"/>
      <c r="V483" s="130"/>
      <c r="W483" s="130"/>
      <c r="X483" s="130"/>
      <c r="Y483" s="130"/>
      <c r="Z483" s="130"/>
    </row>
    <row r="484" spans="1:26" ht="15.75" customHeight="1">
      <c r="A484" s="130"/>
      <c r="B484" s="130"/>
      <c r="C484" s="130"/>
      <c r="D484" s="130"/>
      <c r="E484" s="130"/>
      <c r="F484" s="130"/>
      <c r="G484" s="130"/>
      <c r="H484" s="130"/>
      <c r="I484" s="130"/>
      <c r="J484" s="130"/>
      <c r="K484" s="130"/>
      <c r="L484" s="130"/>
      <c r="M484" s="130"/>
      <c r="N484" s="157"/>
      <c r="O484" s="89"/>
      <c r="P484" s="54"/>
      <c r="Q484" s="130"/>
      <c r="R484" s="130"/>
      <c r="S484" s="130"/>
      <c r="T484" s="130"/>
      <c r="U484" s="130"/>
      <c r="V484" s="130"/>
      <c r="W484" s="130"/>
      <c r="X484" s="130"/>
      <c r="Y484" s="130"/>
      <c r="Z484" s="130"/>
    </row>
    <row r="485" spans="1:26" ht="15.75" customHeight="1">
      <c r="A485" s="130"/>
      <c r="B485" s="130"/>
      <c r="C485" s="130"/>
      <c r="D485" s="130"/>
      <c r="E485" s="130"/>
      <c r="F485" s="130"/>
      <c r="G485" s="130"/>
      <c r="H485" s="130"/>
      <c r="I485" s="130"/>
      <c r="J485" s="130"/>
      <c r="K485" s="130"/>
      <c r="L485" s="130"/>
      <c r="M485" s="130"/>
      <c r="N485" s="157"/>
      <c r="O485" s="89"/>
      <c r="P485" s="54"/>
      <c r="Q485" s="130"/>
      <c r="R485" s="130"/>
      <c r="S485" s="130"/>
      <c r="T485" s="130"/>
      <c r="U485" s="130"/>
      <c r="V485" s="130"/>
      <c r="W485" s="130"/>
      <c r="X485" s="130"/>
      <c r="Y485" s="130"/>
      <c r="Z485" s="130"/>
    </row>
    <row r="486" spans="1:26" ht="15.75" customHeight="1">
      <c r="A486" s="130"/>
      <c r="B486" s="130"/>
      <c r="C486" s="130"/>
      <c r="D486" s="130"/>
      <c r="E486" s="130"/>
      <c r="F486" s="130"/>
      <c r="G486" s="130"/>
      <c r="H486" s="130"/>
      <c r="I486" s="130"/>
      <c r="J486" s="130"/>
      <c r="K486" s="130"/>
      <c r="L486" s="130"/>
      <c r="M486" s="130"/>
      <c r="N486" s="157"/>
      <c r="O486" s="89"/>
      <c r="P486" s="54"/>
      <c r="Q486" s="130"/>
      <c r="R486" s="130"/>
      <c r="S486" s="130"/>
      <c r="T486" s="130"/>
      <c r="U486" s="130"/>
      <c r="V486" s="130"/>
      <c r="W486" s="130"/>
      <c r="X486" s="130"/>
      <c r="Y486" s="130"/>
      <c r="Z486" s="130"/>
    </row>
    <row r="487" spans="1:26" ht="15.75" customHeight="1">
      <c r="A487" s="130"/>
      <c r="B487" s="130"/>
      <c r="C487" s="130"/>
      <c r="D487" s="130"/>
      <c r="E487" s="130"/>
      <c r="F487" s="130"/>
      <c r="G487" s="130"/>
      <c r="H487" s="130"/>
      <c r="I487" s="130"/>
      <c r="J487" s="130"/>
      <c r="K487" s="130"/>
      <c r="L487" s="130"/>
      <c r="M487" s="130"/>
      <c r="N487" s="157"/>
      <c r="O487" s="89"/>
      <c r="P487" s="54"/>
      <c r="Q487" s="130"/>
      <c r="R487" s="130"/>
      <c r="S487" s="130"/>
      <c r="T487" s="130"/>
      <c r="U487" s="130"/>
      <c r="V487" s="130"/>
      <c r="W487" s="130"/>
      <c r="X487" s="130"/>
      <c r="Y487" s="130"/>
      <c r="Z487" s="130"/>
    </row>
    <row r="488" spans="1:26" ht="15.75" customHeight="1">
      <c r="A488" s="130"/>
      <c r="B488" s="130"/>
      <c r="C488" s="130"/>
      <c r="D488" s="130"/>
      <c r="E488" s="130"/>
      <c r="F488" s="130"/>
      <c r="G488" s="130"/>
      <c r="H488" s="130"/>
      <c r="I488" s="130"/>
      <c r="J488" s="130"/>
      <c r="K488" s="130"/>
      <c r="L488" s="130"/>
      <c r="M488" s="130"/>
      <c r="N488" s="157"/>
      <c r="O488" s="89"/>
      <c r="P488" s="54"/>
      <c r="Q488" s="130"/>
      <c r="R488" s="130"/>
      <c r="S488" s="130"/>
      <c r="T488" s="130"/>
      <c r="U488" s="130"/>
      <c r="V488" s="130"/>
      <c r="W488" s="130"/>
      <c r="X488" s="130"/>
      <c r="Y488" s="130"/>
      <c r="Z488" s="130"/>
    </row>
    <row r="489" spans="1:26" ht="15.75" customHeight="1">
      <c r="A489" s="130"/>
      <c r="B489" s="130"/>
      <c r="C489" s="130"/>
      <c r="D489" s="130"/>
      <c r="E489" s="130"/>
      <c r="F489" s="130"/>
      <c r="G489" s="130"/>
      <c r="H489" s="130"/>
      <c r="I489" s="130"/>
      <c r="J489" s="130"/>
      <c r="K489" s="130"/>
      <c r="L489" s="130"/>
      <c r="M489" s="130"/>
      <c r="N489" s="157"/>
      <c r="O489" s="89"/>
      <c r="P489" s="54"/>
      <c r="Q489" s="130"/>
      <c r="R489" s="130"/>
      <c r="S489" s="130"/>
      <c r="T489" s="130"/>
      <c r="U489" s="130"/>
      <c r="V489" s="130"/>
      <c r="W489" s="130"/>
      <c r="X489" s="130"/>
      <c r="Y489" s="130"/>
      <c r="Z489" s="130"/>
    </row>
    <row r="490" spans="1:26" ht="15.75" customHeight="1">
      <c r="A490" s="130"/>
      <c r="B490" s="130"/>
      <c r="C490" s="130"/>
      <c r="D490" s="130"/>
      <c r="E490" s="130"/>
      <c r="F490" s="130"/>
      <c r="G490" s="130"/>
      <c r="H490" s="130"/>
      <c r="I490" s="130"/>
      <c r="J490" s="130"/>
      <c r="K490" s="130"/>
      <c r="L490" s="130"/>
      <c r="M490" s="130"/>
      <c r="N490" s="157"/>
      <c r="O490" s="89"/>
      <c r="P490" s="54"/>
      <c r="Q490" s="130"/>
      <c r="R490" s="130"/>
      <c r="S490" s="130"/>
      <c r="T490" s="130"/>
      <c r="U490" s="130"/>
      <c r="V490" s="130"/>
      <c r="W490" s="130"/>
      <c r="X490" s="130"/>
      <c r="Y490" s="130"/>
      <c r="Z490" s="130"/>
    </row>
    <row r="491" spans="1:26" ht="15.75" customHeight="1">
      <c r="A491" s="130"/>
      <c r="B491" s="130"/>
      <c r="C491" s="130"/>
      <c r="D491" s="130"/>
      <c r="E491" s="130"/>
      <c r="F491" s="130"/>
      <c r="G491" s="130"/>
      <c r="H491" s="130"/>
      <c r="I491" s="130"/>
      <c r="J491" s="130"/>
      <c r="K491" s="130"/>
      <c r="L491" s="130"/>
      <c r="M491" s="130"/>
      <c r="N491" s="157"/>
      <c r="O491" s="89"/>
      <c r="P491" s="54"/>
      <c r="Q491" s="130"/>
      <c r="R491" s="130"/>
      <c r="S491" s="130"/>
      <c r="T491" s="130"/>
      <c r="U491" s="130"/>
      <c r="V491" s="130"/>
      <c r="W491" s="130"/>
      <c r="X491" s="130"/>
      <c r="Y491" s="130"/>
      <c r="Z491" s="130"/>
    </row>
    <row r="492" spans="1:26" ht="15.75" customHeight="1">
      <c r="A492" s="130"/>
      <c r="B492" s="130"/>
      <c r="C492" s="130"/>
      <c r="D492" s="130"/>
      <c r="E492" s="130"/>
      <c r="F492" s="130"/>
      <c r="G492" s="130"/>
      <c r="H492" s="130"/>
      <c r="I492" s="130"/>
      <c r="J492" s="130"/>
      <c r="K492" s="130"/>
      <c r="L492" s="130"/>
      <c r="M492" s="130"/>
      <c r="N492" s="157"/>
      <c r="O492" s="89"/>
      <c r="P492" s="54"/>
      <c r="Q492" s="130"/>
      <c r="R492" s="130"/>
      <c r="S492" s="130"/>
      <c r="T492" s="130"/>
      <c r="U492" s="130"/>
      <c r="V492" s="130"/>
      <c r="W492" s="130"/>
      <c r="X492" s="130"/>
      <c r="Y492" s="130"/>
      <c r="Z492" s="130"/>
    </row>
    <row r="493" spans="1:26" ht="15.75" customHeight="1">
      <c r="A493" s="130"/>
      <c r="B493" s="130"/>
      <c r="C493" s="130"/>
      <c r="D493" s="130"/>
      <c r="E493" s="130"/>
      <c r="F493" s="130"/>
      <c r="G493" s="130"/>
      <c r="H493" s="130"/>
      <c r="I493" s="130"/>
      <c r="J493" s="130"/>
      <c r="K493" s="130"/>
      <c r="L493" s="130"/>
      <c r="M493" s="130"/>
      <c r="N493" s="157"/>
      <c r="O493" s="89"/>
      <c r="P493" s="54"/>
      <c r="Q493" s="130"/>
      <c r="R493" s="130"/>
      <c r="S493" s="130"/>
      <c r="T493" s="130"/>
      <c r="U493" s="130"/>
      <c r="V493" s="130"/>
      <c r="W493" s="130"/>
      <c r="X493" s="130"/>
      <c r="Y493" s="130"/>
      <c r="Z493" s="130"/>
    </row>
    <row r="494" spans="1:26" ht="15.75" customHeight="1">
      <c r="A494" s="130"/>
      <c r="B494" s="130"/>
      <c r="C494" s="130"/>
      <c r="D494" s="130"/>
      <c r="E494" s="130"/>
      <c r="F494" s="130"/>
      <c r="G494" s="130"/>
      <c r="H494" s="130"/>
      <c r="I494" s="130"/>
      <c r="J494" s="130"/>
      <c r="K494" s="130"/>
      <c r="L494" s="130"/>
      <c r="M494" s="130"/>
      <c r="N494" s="157"/>
      <c r="O494" s="89"/>
      <c r="P494" s="54"/>
      <c r="Q494" s="130"/>
      <c r="R494" s="130"/>
      <c r="S494" s="130"/>
      <c r="T494" s="130"/>
      <c r="U494" s="130"/>
      <c r="V494" s="130"/>
      <c r="W494" s="130"/>
      <c r="X494" s="130"/>
      <c r="Y494" s="130"/>
      <c r="Z494" s="130"/>
    </row>
    <row r="495" spans="1:26" ht="15.75" customHeight="1">
      <c r="A495" s="130"/>
      <c r="B495" s="130"/>
      <c r="C495" s="130"/>
      <c r="D495" s="130"/>
      <c r="E495" s="130"/>
      <c r="F495" s="130"/>
      <c r="G495" s="130"/>
      <c r="H495" s="130"/>
      <c r="I495" s="130"/>
      <c r="J495" s="130"/>
      <c r="K495" s="130"/>
      <c r="L495" s="130"/>
      <c r="M495" s="130"/>
      <c r="N495" s="157"/>
      <c r="O495" s="89"/>
      <c r="P495" s="54"/>
      <c r="Q495" s="130"/>
      <c r="R495" s="130"/>
      <c r="S495" s="130"/>
      <c r="T495" s="130"/>
      <c r="U495" s="130"/>
      <c r="V495" s="130"/>
      <c r="W495" s="130"/>
      <c r="X495" s="130"/>
      <c r="Y495" s="130"/>
      <c r="Z495" s="130"/>
    </row>
    <row r="496" spans="1:26" ht="15.75" customHeight="1">
      <c r="A496" s="130"/>
      <c r="B496" s="130"/>
      <c r="C496" s="130"/>
      <c r="D496" s="130"/>
      <c r="E496" s="130"/>
      <c r="F496" s="130"/>
      <c r="G496" s="130"/>
      <c r="H496" s="130"/>
      <c r="I496" s="130"/>
      <c r="J496" s="130"/>
      <c r="K496" s="130"/>
      <c r="L496" s="130"/>
      <c r="M496" s="130"/>
      <c r="N496" s="157"/>
      <c r="O496" s="89"/>
      <c r="P496" s="54"/>
      <c r="Q496" s="130"/>
      <c r="R496" s="130"/>
      <c r="S496" s="130"/>
      <c r="T496" s="130"/>
      <c r="U496" s="130"/>
      <c r="V496" s="130"/>
      <c r="W496" s="130"/>
      <c r="X496" s="130"/>
      <c r="Y496" s="130"/>
      <c r="Z496" s="130"/>
    </row>
    <row r="497" spans="1:26" ht="15.75" customHeight="1">
      <c r="A497" s="130"/>
      <c r="B497" s="130"/>
      <c r="C497" s="130"/>
      <c r="D497" s="130"/>
      <c r="E497" s="130"/>
      <c r="F497" s="130"/>
      <c r="G497" s="130"/>
      <c r="H497" s="130"/>
      <c r="I497" s="130"/>
      <c r="J497" s="130"/>
      <c r="K497" s="130"/>
      <c r="L497" s="130"/>
      <c r="M497" s="130"/>
      <c r="N497" s="157"/>
      <c r="O497" s="89"/>
      <c r="P497" s="54"/>
      <c r="Q497" s="130"/>
      <c r="R497" s="130"/>
      <c r="S497" s="130"/>
      <c r="T497" s="130"/>
      <c r="U497" s="130"/>
      <c r="V497" s="130"/>
      <c r="W497" s="130"/>
      <c r="X497" s="130"/>
      <c r="Y497" s="130"/>
      <c r="Z497" s="130"/>
    </row>
    <row r="498" spans="1:26" ht="15.75" customHeight="1">
      <c r="A498" s="130"/>
      <c r="B498" s="130"/>
      <c r="C498" s="130"/>
      <c r="D498" s="130"/>
      <c r="E498" s="130"/>
      <c r="F498" s="130"/>
      <c r="G498" s="130"/>
      <c r="H498" s="130"/>
      <c r="I498" s="130"/>
      <c r="J498" s="130"/>
      <c r="K498" s="130"/>
      <c r="L498" s="130"/>
      <c r="M498" s="130"/>
      <c r="N498" s="157"/>
      <c r="O498" s="89"/>
      <c r="P498" s="54"/>
      <c r="Q498" s="130"/>
      <c r="R498" s="130"/>
      <c r="S498" s="130"/>
      <c r="T498" s="130"/>
      <c r="U498" s="130"/>
      <c r="V498" s="130"/>
      <c r="W498" s="130"/>
      <c r="X498" s="130"/>
      <c r="Y498" s="130"/>
      <c r="Z498" s="130"/>
    </row>
    <row r="499" spans="1:26" ht="15.75" customHeight="1">
      <c r="A499" s="130"/>
      <c r="B499" s="130"/>
      <c r="C499" s="130"/>
      <c r="D499" s="130"/>
      <c r="E499" s="130"/>
      <c r="F499" s="130"/>
      <c r="G499" s="130"/>
      <c r="H499" s="130"/>
      <c r="I499" s="130"/>
      <c r="J499" s="130"/>
      <c r="K499" s="130"/>
      <c r="L499" s="130"/>
      <c r="M499" s="130"/>
      <c r="N499" s="157"/>
      <c r="O499" s="89"/>
      <c r="P499" s="54"/>
      <c r="Q499" s="130"/>
      <c r="R499" s="130"/>
      <c r="S499" s="130"/>
      <c r="T499" s="130"/>
      <c r="U499" s="130"/>
      <c r="V499" s="130"/>
      <c r="W499" s="130"/>
      <c r="X499" s="130"/>
      <c r="Y499" s="130"/>
      <c r="Z499" s="130"/>
    </row>
    <row r="500" spans="1:26" ht="15.75" customHeight="1">
      <c r="A500" s="130"/>
      <c r="B500" s="130"/>
      <c r="C500" s="130"/>
      <c r="D500" s="130"/>
      <c r="E500" s="130"/>
      <c r="F500" s="130"/>
      <c r="G500" s="130"/>
      <c r="H500" s="130"/>
      <c r="I500" s="130"/>
      <c r="J500" s="130"/>
      <c r="K500" s="130"/>
      <c r="L500" s="130"/>
      <c r="M500" s="130"/>
      <c r="N500" s="157"/>
      <c r="O500" s="89"/>
      <c r="P500" s="54"/>
      <c r="Q500" s="130"/>
      <c r="R500" s="130"/>
      <c r="S500" s="130"/>
      <c r="T500" s="130"/>
      <c r="U500" s="130"/>
      <c r="V500" s="130"/>
      <c r="W500" s="130"/>
      <c r="X500" s="130"/>
      <c r="Y500" s="130"/>
      <c r="Z500" s="130"/>
    </row>
    <row r="501" spans="1:26" ht="15.75" customHeight="1">
      <c r="A501" s="130"/>
      <c r="B501" s="130"/>
      <c r="C501" s="130"/>
      <c r="D501" s="130"/>
      <c r="E501" s="130"/>
      <c r="F501" s="130"/>
      <c r="G501" s="130"/>
      <c r="H501" s="130"/>
      <c r="I501" s="130"/>
      <c r="J501" s="130"/>
      <c r="K501" s="130"/>
      <c r="L501" s="130"/>
      <c r="M501" s="130"/>
      <c r="N501" s="157"/>
      <c r="O501" s="89"/>
      <c r="P501" s="54"/>
      <c r="Q501" s="130"/>
      <c r="R501" s="130"/>
      <c r="S501" s="130"/>
      <c r="T501" s="130"/>
      <c r="U501" s="130"/>
      <c r="V501" s="130"/>
      <c r="W501" s="130"/>
      <c r="X501" s="130"/>
      <c r="Y501" s="130"/>
      <c r="Z501" s="130"/>
    </row>
    <row r="502" spans="1:26" ht="15.75" customHeight="1">
      <c r="A502" s="130"/>
      <c r="B502" s="130"/>
      <c r="C502" s="130"/>
      <c r="D502" s="130"/>
      <c r="E502" s="130"/>
      <c r="F502" s="130"/>
      <c r="G502" s="130"/>
      <c r="H502" s="130"/>
      <c r="I502" s="130"/>
      <c r="J502" s="130"/>
      <c r="K502" s="130"/>
      <c r="L502" s="130"/>
      <c r="M502" s="130"/>
      <c r="N502" s="157"/>
      <c r="O502" s="89"/>
      <c r="P502" s="54"/>
      <c r="Q502" s="130"/>
      <c r="R502" s="130"/>
      <c r="S502" s="130"/>
      <c r="T502" s="130"/>
      <c r="U502" s="130"/>
      <c r="V502" s="130"/>
      <c r="W502" s="130"/>
      <c r="X502" s="130"/>
      <c r="Y502" s="130"/>
      <c r="Z502" s="130"/>
    </row>
    <row r="503" spans="1:26" ht="15.75" customHeight="1">
      <c r="A503" s="130"/>
      <c r="B503" s="130"/>
      <c r="C503" s="130"/>
      <c r="D503" s="130"/>
      <c r="E503" s="130"/>
      <c r="F503" s="130"/>
      <c r="G503" s="130"/>
      <c r="H503" s="130"/>
      <c r="I503" s="130"/>
      <c r="J503" s="130"/>
      <c r="K503" s="130"/>
      <c r="L503" s="130"/>
      <c r="M503" s="130"/>
      <c r="N503" s="157"/>
      <c r="O503" s="89"/>
      <c r="P503" s="54"/>
      <c r="Q503" s="130"/>
      <c r="R503" s="130"/>
      <c r="S503" s="130"/>
      <c r="T503" s="130"/>
      <c r="U503" s="130"/>
      <c r="V503" s="130"/>
      <c r="W503" s="130"/>
      <c r="X503" s="130"/>
      <c r="Y503" s="130"/>
      <c r="Z503" s="130"/>
    </row>
    <row r="504" spans="1:26" ht="15.75" customHeight="1">
      <c r="A504" s="130"/>
      <c r="B504" s="130"/>
      <c r="C504" s="130"/>
      <c r="D504" s="130"/>
      <c r="E504" s="130"/>
      <c r="F504" s="130"/>
      <c r="G504" s="130"/>
      <c r="H504" s="130"/>
      <c r="I504" s="130"/>
      <c r="J504" s="130"/>
      <c r="K504" s="130"/>
      <c r="L504" s="130"/>
      <c r="M504" s="130"/>
      <c r="N504" s="157"/>
      <c r="O504" s="89"/>
      <c r="P504" s="54"/>
      <c r="Q504" s="130"/>
      <c r="R504" s="130"/>
      <c r="S504" s="130"/>
      <c r="T504" s="130"/>
      <c r="U504" s="130"/>
      <c r="V504" s="130"/>
      <c r="W504" s="130"/>
      <c r="X504" s="130"/>
      <c r="Y504" s="130"/>
      <c r="Z504" s="130"/>
    </row>
    <row r="505" spans="1:26" ht="15.75" customHeight="1">
      <c r="A505" s="130"/>
      <c r="B505" s="130"/>
      <c r="C505" s="130"/>
      <c r="D505" s="130"/>
      <c r="E505" s="130"/>
      <c r="F505" s="130"/>
      <c r="G505" s="130"/>
      <c r="H505" s="130"/>
      <c r="I505" s="130"/>
      <c r="J505" s="130"/>
      <c r="K505" s="130"/>
      <c r="L505" s="130"/>
      <c r="M505" s="130"/>
      <c r="N505" s="157"/>
      <c r="O505" s="89"/>
      <c r="P505" s="54"/>
      <c r="Q505" s="130"/>
      <c r="R505" s="130"/>
      <c r="S505" s="130"/>
      <c r="T505" s="130"/>
      <c r="U505" s="130"/>
      <c r="V505" s="130"/>
      <c r="W505" s="130"/>
      <c r="X505" s="130"/>
      <c r="Y505" s="130"/>
      <c r="Z505" s="130"/>
    </row>
    <row r="506" spans="1:26" ht="15.75" customHeight="1">
      <c r="A506" s="130"/>
      <c r="B506" s="130"/>
      <c r="C506" s="130"/>
      <c r="D506" s="130"/>
      <c r="E506" s="130"/>
      <c r="F506" s="130"/>
      <c r="G506" s="130"/>
      <c r="H506" s="130"/>
      <c r="I506" s="130"/>
      <c r="J506" s="130"/>
      <c r="K506" s="130"/>
      <c r="L506" s="130"/>
      <c r="M506" s="130"/>
      <c r="N506" s="157"/>
      <c r="O506" s="89"/>
      <c r="P506" s="54"/>
      <c r="Q506" s="130"/>
      <c r="R506" s="130"/>
      <c r="S506" s="130"/>
      <c r="T506" s="130"/>
      <c r="U506" s="130"/>
      <c r="V506" s="130"/>
      <c r="W506" s="130"/>
      <c r="X506" s="130"/>
      <c r="Y506" s="130"/>
      <c r="Z506" s="130"/>
    </row>
    <row r="507" spans="1:26" ht="15.75" customHeight="1">
      <c r="A507" s="130"/>
      <c r="B507" s="130"/>
      <c r="C507" s="130"/>
      <c r="D507" s="130"/>
      <c r="E507" s="130"/>
      <c r="F507" s="130"/>
      <c r="G507" s="130"/>
      <c r="H507" s="130"/>
      <c r="I507" s="130"/>
      <c r="J507" s="130"/>
      <c r="K507" s="130"/>
      <c r="L507" s="130"/>
      <c r="M507" s="130"/>
      <c r="N507" s="157"/>
      <c r="O507" s="89"/>
      <c r="P507" s="54"/>
      <c r="Q507" s="130"/>
      <c r="R507" s="130"/>
      <c r="S507" s="130"/>
      <c r="T507" s="130"/>
      <c r="U507" s="130"/>
      <c r="V507" s="130"/>
      <c r="W507" s="130"/>
      <c r="X507" s="130"/>
      <c r="Y507" s="130"/>
      <c r="Z507" s="130"/>
    </row>
    <row r="508" spans="1:26" ht="15.75" customHeight="1">
      <c r="A508" s="130"/>
      <c r="B508" s="130"/>
      <c r="C508" s="130"/>
      <c r="D508" s="130"/>
      <c r="E508" s="130"/>
      <c r="F508" s="130"/>
      <c r="G508" s="130"/>
      <c r="H508" s="130"/>
      <c r="I508" s="130"/>
      <c r="J508" s="130"/>
      <c r="K508" s="130"/>
      <c r="L508" s="130"/>
      <c r="M508" s="130"/>
      <c r="N508" s="157"/>
      <c r="O508" s="89"/>
      <c r="P508" s="54"/>
      <c r="Q508" s="130"/>
      <c r="R508" s="130"/>
      <c r="S508" s="130"/>
      <c r="T508" s="130"/>
      <c r="U508" s="130"/>
      <c r="V508" s="130"/>
      <c r="W508" s="130"/>
      <c r="X508" s="130"/>
      <c r="Y508" s="130"/>
      <c r="Z508" s="130"/>
    </row>
    <row r="509" spans="1:26" ht="15.75" customHeight="1">
      <c r="A509" s="130"/>
      <c r="B509" s="130"/>
      <c r="C509" s="130"/>
      <c r="D509" s="130"/>
      <c r="E509" s="130"/>
      <c r="F509" s="130"/>
      <c r="G509" s="130"/>
      <c r="H509" s="130"/>
      <c r="I509" s="130"/>
      <c r="J509" s="130"/>
      <c r="K509" s="130"/>
      <c r="L509" s="130"/>
      <c r="M509" s="130"/>
      <c r="N509" s="157"/>
      <c r="O509" s="89"/>
      <c r="P509" s="54"/>
      <c r="Q509" s="130"/>
      <c r="R509" s="130"/>
      <c r="S509" s="130"/>
      <c r="T509" s="130"/>
      <c r="U509" s="130"/>
      <c r="V509" s="130"/>
      <c r="W509" s="130"/>
      <c r="X509" s="130"/>
      <c r="Y509" s="130"/>
      <c r="Z509" s="130"/>
    </row>
    <row r="510" spans="1:26" ht="15.75" customHeight="1">
      <c r="A510" s="130"/>
      <c r="B510" s="130"/>
      <c r="C510" s="130"/>
      <c r="D510" s="130"/>
      <c r="E510" s="130"/>
      <c r="F510" s="130"/>
      <c r="G510" s="130"/>
      <c r="H510" s="130"/>
      <c r="I510" s="130"/>
      <c r="J510" s="130"/>
      <c r="K510" s="130"/>
      <c r="L510" s="130"/>
      <c r="M510" s="130"/>
      <c r="N510" s="157"/>
      <c r="O510" s="89"/>
      <c r="P510" s="54"/>
      <c r="Q510" s="130"/>
      <c r="R510" s="130"/>
      <c r="S510" s="130"/>
      <c r="T510" s="130"/>
      <c r="U510" s="130"/>
      <c r="V510" s="130"/>
      <c r="W510" s="130"/>
      <c r="X510" s="130"/>
      <c r="Y510" s="130"/>
      <c r="Z510" s="130"/>
    </row>
    <row r="511" spans="1:26" ht="15.75" customHeight="1">
      <c r="A511" s="130"/>
      <c r="B511" s="130"/>
      <c r="C511" s="130"/>
      <c r="D511" s="130"/>
      <c r="E511" s="130"/>
      <c r="F511" s="130"/>
      <c r="G511" s="130"/>
      <c r="H511" s="130"/>
      <c r="I511" s="130"/>
      <c r="J511" s="130"/>
      <c r="K511" s="130"/>
      <c r="L511" s="130"/>
      <c r="M511" s="130"/>
      <c r="N511" s="157"/>
      <c r="O511" s="89"/>
      <c r="P511" s="54"/>
      <c r="Q511" s="130"/>
      <c r="R511" s="130"/>
      <c r="S511" s="130"/>
      <c r="T511" s="130"/>
      <c r="U511" s="130"/>
      <c r="V511" s="130"/>
      <c r="W511" s="130"/>
      <c r="X511" s="130"/>
      <c r="Y511" s="130"/>
      <c r="Z511" s="130"/>
    </row>
    <row r="512" spans="1:26" ht="15.75" customHeight="1">
      <c r="A512" s="130"/>
      <c r="B512" s="130"/>
      <c r="C512" s="130"/>
      <c r="D512" s="130"/>
      <c r="E512" s="130"/>
      <c r="F512" s="130"/>
      <c r="G512" s="130"/>
      <c r="H512" s="130"/>
      <c r="I512" s="130"/>
      <c r="J512" s="130"/>
      <c r="K512" s="130"/>
      <c r="L512" s="130"/>
      <c r="M512" s="130"/>
      <c r="N512" s="157"/>
      <c r="O512" s="89"/>
      <c r="P512" s="54"/>
      <c r="Q512" s="130"/>
      <c r="R512" s="130"/>
      <c r="S512" s="130"/>
      <c r="T512" s="130"/>
      <c r="U512" s="130"/>
      <c r="V512" s="130"/>
      <c r="W512" s="130"/>
      <c r="X512" s="130"/>
      <c r="Y512" s="130"/>
      <c r="Z512" s="130"/>
    </row>
    <row r="513" spans="1:26" ht="15.75" customHeight="1">
      <c r="A513" s="130"/>
      <c r="B513" s="130"/>
      <c r="C513" s="130"/>
      <c r="D513" s="130"/>
      <c r="E513" s="130"/>
      <c r="F513" s="130"/>
      <c r="G513" s="130"/>
      <c r="H513" s="130"/>
      <c r="I513" s="130"/>
      <c r="J513" s="130"/>
      <c r="K513" s="130"/>
      <c r="L513" s="130"/>
      <c r="M513" s="130"/>
      <c r="N513" s="157"/>
      <c r="O513" s="89"/>
      <c r="P513" s="54"/>
      <c r="Q513" s="130"/>
      <c r="R513" s="130"/>
      <c r="S513" s="130"/>
      <c r="T513" s="130"/>
      <c r="U513" s="130"/>
      <c r="V513" s="130"/>
      <c r="W513" s="130"/>
      <c r="X513" s="130"/>
      <c r="Y513" s="130"/>
      <c r="Z513" s="130"/>
    </row>
    <row r="514" spans="1:26" ht="15.75" customHeight="1">
      <c r="A514" s="130"/>
      <c r="B514" s="130"/>
      <c r="C514" s="130"/>
      <c r="D514" s="130"/>
      <c r="E514" s="130"/>
      <c r="F514" s="130"/>
      <c r="G514" s="130"/>
      <c r="H514" s="130"/>
      <c r="I514" s="130"/>
      <c r="J514" s="130"/>
      <c r="K514" s="130"/>
      <c r="L514" s="130"/>
      <c r="M514" s="130"/>
      <c r="N514" s="157"/>
      <c r="O514" s="89"/>
      <c r="P514" s="54"/>
      <c r="Q514" s="130"/>
      <c r="R514" s="130"/>
      <c r="S514" s="130"/>
      <c r="T514" s="130"/>
      <c r="U514" s="130"/>
      <c r="V514" s="130"/>
      <c r="W514" s="130"/>
      <c r="X514" s="130"/>
      <c r="Y514" s="130"/>
      <c r="Z514" s="130"/>
    </row>
    <row r="515" spans="1:26" ht="15.75" customHeight="1">
      <c r="A515" s="130"/>
      <c r="B515" s="130"/>
      <c r="C515" s="130"/>
      <c r="D515" s="130"/>
      <c r="E515" s="130"/>
      <c r="F515" s="130"/>
      <c r="G515" s="130"/>
      <c r="H515" s="130"/>
      <c r="I515" s="130"/>
      <c r="J515" s="130"/>
      <c r="K515" s="130"/>
      <c r="L515" s="130"/>
      <c r="M515" s="130"/>
      <c r="N515" s="157"/>
      <c r="O515" s="89"/>
      <c r="P515" s="54"/>
      <c r="Q515" s="130"/>
      <c r="R515" s="130"/>
      <c r="S515" s="130"/>
      <c r="T515" s="130"/>
      <c r="U515" s="130"/>
      <c r="V515" s="130"/>
      <c r="W515" s="130"/>
      <c r="X515" s="130"/>
      <c r="Y515" s="130"/>
      <c r="Z515" s="130"/>
    </row>
    <row r="516" spans="1:26" ht="15.75" customHeight="1">
      <c r="A516" s="130"/>
      <c r="B516" s="130"/>
      <c r="C516" s="130"/>
      <c r="D516" s="130"/>
      <c r="E516" s="130"/>
      <c r="F516" s="130"/>
      <c r="G516" s="130"/>
      <c r="H516" s="130"/>
      <c r="I516" s="130"/>
      <c r="J516" s="130"/>
      <c r="K516" s="130"/>
      <c r="L516" s="130"/>
      <c r="M516" s="130"/>
      <c r="N516" s="157"/>
      <c r="O516" s="89"/>
      <c r="P516" s="54"/>
      <c r="Q516" s="130"/>
      <c r="R516" s="130"/>
      <c r="S516" s="130"/>
      <c r="T516" s="130"/>
      <c r="U516" s="130"/>
      <c r="V516" s="130"/>
      <c r="W516" s="130"/>
      <c r="X516" s="130"/>
      <c r="Y516" s="130"/>
      <c r="Z516" s="130"/>
    </row>
    <row r="517" spans="1:26" ht="15.75" customHeight="1">
      <c r="A517" s="130"/>
      <c r="B517" s="130"/>
      <c r="C517" s="130"/>
      <c r="D517" s="130"/>
      <c r="E517" s="130"/>
      <c r="F517" s="130"/>
      <c r="G517" s="130"/>
      <c r="H517" s="130"/>
      <c r="I517" s="130"/>
      <c r="J517" s="130"/>
      <c r="K517" s="130"/>
      <c r="L517" s="130"/>
      <c r="M517" s="130"/>
      <c r="N517" s="157"/>
      <c r="O517" s="89"/>
      <c r="P517" s="54"/>
      <c r="Q517" s="130"/>
      <c r="R517" s="130"/>
      <c r="S517" s="130"/>
      <c r="T517" s="130"/>
      <c r="U517" s="130"/>
      <c r="V517" s="130"/>
      <c r="W517" s="130"/>
      <c r="X517" s="130"/>
      <c r="Y517" s="130"/>
      <c r="Z517" s="130"/>
    </row>
    <row r="518" spans="1:26" ht="15.75" customHeight="1">
      <c r="A518" s="130"/>
      <c r="B518" s="130"/>
      <c r="C518" s="130"/>
      <c r="D518" s="130"/>
      <c r="E518" s="130"/>
      <c r="F518" s="130"/>
      <c r="G518" s="130"/>
      <c r="H518" s="130"/>
      <c r="I518" s="130"/>
      <c r="J518" s="130"/>
      <c r="K518" s="130"/>
      <c r="L518" s="130"/>
      <c r="M518" s="130"/>
      <c r="N518" s="157"/>
      <c r="O518" s="89"/>
      <c r="P518" s="54"/>
      <c r="Q518" s="130"/>
      <c r="R518" s="130"/>
      <c r="S518" s="130"/>
      <c r="T518" s="130"/>
      <c r="U518" s="130"/>
      <c r="V518" s="130"/>
      <c r="W518" s="130"/>
      <c r="X518" s="130"/>
      <c r="Y518" s="130"/>
      <c r="Z518" s="130"/>
    </row>
    <row r="519" spans="1:26" ht="15.75" customHeight="1">
      <c r="A519" s="130"/>
      <c r="B519" s="130"/>
      <c r="C519" s="130"/>
      <c r="D519" s="130"/>
      <c r="E519" s="130"/>
      <c r="F519" s="130"/>
      <c r="G519" s="130"/>
      <c r="H519" s="130"/>
      <c r="I519" s="130"/>
      <c r="J519" s="130"/>
      <c r="K519" s="130"/>
      <c r="L519" s="130"/>
      <c r="M519" s="130"/>
      <c r="N519" s="157"/>
      <c r="O519" s="89"/>
      <c r="P519" s="54"/>
      <c r="Q519" s="130"/>
      <c r="R519" s="130"/>
      <c r="S519" s="130"/>
      <c r="T519" s="130"/>
      <c r="U519" s="130"/>
      <c r="V519" s="130"/>
      <c r="W519" s="130"/>
      <c r="X519" s="130"/>
      <c r="Y519" s="130"/>
      <c r="Z519" s="130"/>
    </row>
    <row r="520" spans="1:26" ht="15.75" customHeight="1">
      <c r="A520" s="130"/>
      <c r="B520" s="130"/>
      <c r="C520" s="130"/>
      <c r="D520" s="130"/>
      <c r="E520" s="130"/>
      <c r="F520" s="130"/>
      <c r="G520" s="130"/>
      <c r="H520" s="130"/>
      <c r="I520" s="130"/>
      <c r="J520" s="130"/>
      <c r="K520" s="130"/>
      <c r="L520" s="130"/>
      <c r="M520" s="130"/>
      <c r="N520" s="157"/>
      <c r="O520" s="89"/>
      <c r="P520" s="54"/>
      <c r="Q520" s="130"/>
      <c r="R520" s="130"/>
      <c r="S520" s="130"/>
      <c r="T520" s="130"/>
      <c r="U520" s="130"/>
      <c r="V520" s="130"/>
      <c r="W520" s="130"/>
      <c r="X520" s="130"/>
      <c r="Y520" s="130"/>
      <c r="Z520" s="130"/>
    </row>
    <row r="521" spans="1:26" ht="15.75" customHeight="1">
      <c r="A521" s="130"/>
      <c r="B521" s="130"/>
      <c r="C521" s="130"/>
      <c r="D521" s="130"/>
      <c r="E521" s="130"/>
      <c r="F521" s="130"/>
      <c r="G521" s="130"/>
      <c r="H521" s="130"/>
      <c r="I521" s="130"/>
      <c r="J521" s="130"/>
      <c r="K521" s="130"/>
      <c r="L521" s="130"/>
      <c r="M521" s="130"/>
      <c r="N521" s="157"/>
      <c r="O521" s="89"/>
      <c r="P521" s="54"/>
      <c r="Q521" s="130"/>
      <c r="R521" s="130"/>
      <c r="S521" s="130"/>
      <c r="T521" s="130"/>
      <c r="U521" s="130"/>
      <c r="V521" s="130"/>
      <c r="W521" s="130"/>
      <c r="X521" s="130"/>
      <c r="Y521" s="130"/>
      <c r="Z521" s="130"/>
    </row>
    <row r="522" spans="1:26" ht="15.75" customHeight="1">
      <c r="A522" s="130"/>
      <c r="B522" s="130"/>
      <c r="C522" s="130"/>
      <c r="D522" s="130"/>
      <c r="E522" s="130"/>
      <c r="F522" s="130"/>
      <c r="G522" s="130"/>
      <c r="H522" s="130"/>
      <c r="I522" s="130"/>
      <c r="J522" s="130"/>
      <c r="K522" s="130"/>
      <c r="L522" s="130"/>
      <c r="M522" s="130"/>
      <c r="N522" s="157"/>
      <c r="O522" s="89"/>
      <c r="P522" s="54"/>
      <c r="Q522" s="130"/>
      <c r="R522" s="130"/>
      <c r="S522" s="130"/>
      <c r="T522" s="130"/>
      <c r="U522" s="130"/>
      <c r="V522" s="130"/>
      <c r="W522" s="130"/>
      <c r="X522" s="130"/>
      <c r="Y522" s="130"/>
      <c r="Z522" s="130"/>
    </row>
    <row r="523" spans="1:26" ht="15.75" customHeight="1">
      <c r="A523" s="130"/>
      <c r="B523" s="130"/>
      <c r="C523" s="130"/>
      <c r="D523" s="130"/>
      <c r="E523" s="130"/>
      <c r="F523" s="130"/>
      <c r="G523" s="130"/>
      <c r="H523" s="130"/>
      <c r="I523" s="130"/>
      <c r="J523" s="130"/>
      <c r="K523" s="130"/>
      <c r="L523" s="130"/>
      <c r="M523" s="130"/>
      <c r="N523" s="157"/>
      <c r="O523" s="89"/>
      <c r="P523" s="54"/>
      <c r="Q523" s="130"/>
      <c r="R523" s="130"/>
      <c r="S523" s="130"/>
      <c r="T523" s="130"/>
      <c r="U523" s="130"/>
      <c r="V523" s="130"/>
      <c r="W523" s="130"/>
      <c r="X523" s="130"/>
      <c r="Y523" s="130"/>
      <c r="Z523" s="130"/>
    </row>
    <row r="524" spans="1:26" ht="15.75" customHeight="1">
      <c r="A524" s="130"/>
      <c r="B524" s="130"/>
      <c r="C524" s="130"/>
      <c r="D524" s="130"/>
      <c r="E524" s="130"/>
      <c r="F524" s="130"/>
      <c r="G524" s="130"/>
      <c r="H524" s="130"/>
      <c r="I524" s="130"/>
      <c r="J524" s="130"/>
      <c r="K524" s="130"/>
      <c r="L524" s="130"/>
      <c r="M524" s="130"/>
      <c r="N524" s="157"/>
      <c r="O524" s="89"/>
      <c r="P524" s="54"/>
      <c r="Q524" s="130"/>
      <c r="R524" s="130"/>
      <c r="S524" s="130"/>
      <c r="T524" s="130"/>
      <c r="U524" s="130"/>
      <c r="V524" s="130"/>
      <c r="W524" s="130"/>
      <c r="X524" s="130"/>
      <c r="Y524" s="130"/>
      <c r="Z524" s="130"/>
    </row>
    <row r="525" spans="1:26" ht="15.75" customHeight="1">
      <c r="A525" s="130"/>
      <c r="B525" s="130"/>
      <c r="C525" s="130"/>
      <c r="D525" s="130"/>
      <c r="E525" s="130"/>
      <c r="F525" s="130"/>
      <c r="G525" s="130"/>
      <c r="H525" s="130"/>
      <c r="I525" s="130"/>
      <c r="J525" s="130"/>
      <c r="K525" s="130"/>
      <c r="L525" s="130"/>
      <c r="M525" s="130"/>
      <c r="N525" s="157"/>
      <c r="O525" s="89"/>
      <c r="P525" s="54"/>
      <c r="Q525" s="130"/>
      <c r="R525" s="130"/>
      <c r="S525" s="130"/>
      <c r="T525" s="130"/>
      <c r="U525" s="130"/>
      <c r="V525" s="130"/>
      <c r="W525" s="130"/>
      <c r="X525" s="130"/>
      <c r="Y525" s="130"/>
      <c r="Z525" s="130"/>
    </row>
    <row r="526" spans="1:26" ht="15.75" customHeight="1">
      <c r="A526" s="130"/>
      <c r="B526" s="130"/>
      <c r="C526" s="130"/>
      <c r="D526" s="130"/>
      <c r="E526" s="130"/>
      <c r="F526" s="130"/>
      <c r="G526" s="130"/>
      <c r="H526" s="130"/>
      <c r="I526" s="130"/>
      <c r="J526" s="130"/>
      <c r="K526" s="130"/>
      <c r="L526" s="130"/>
      <c r="M526" s="130"/>
      <c r="N526" s="157"/>
      <c r="O526" s="89"/>
      <c r="P526" s="54"/>
      <c r="Q526" s="130"/>
      <c r="R526" s="130"/>
      <c r="S526" s="130"/>
      <c r="T526" s="130"/>
      <c r="U526" s="130"/>
      <c r="V526" s="130"/>
      <c r="W526" s="130"/>
      <c r="X526" s="130"/>
      <c r="Y526" s="130"/>
      <c r="Z526" s="130"/>
    </row>
    <row r="527" spans="1:26" ht="15.75" customHeight="1">
      <c r="A527" s="130"/>
      <c r="B527" s="130"/>
      <c r="C527" s="130"/>
      <c r="D527" s="130"/>
      <c r="E527" s="130"/>
      <c r="F527" s="130"/>
      <c r="G527" s="130"/>
      <c r="H527" s="130"/>
      <c r="I527" s="130"/>
      <c r="J527" s="130"/>
      <c r="K527" s="130"/>
      <c r="L527" s="130"/>
      <c r="M527" s="130"/>
      <c r="N527" s="157"/>
      <c r="O527" s="89"/>
      <c r="P527" s="54"/>
      <c r="Q527" s="130"/>
      <c r="R527" s="130"/>
      <c r="S527" s="130"/>
      <c r="T527" s="130"/>
      <c r="U527" s="130"/>
      <c r="V527" s="130"/>
      <c r="W527" s="130"/>
      <c r="X527" s="130"/>
      <c r="Y527" s="130"/>
      <c r="Z527" s="130"/>
    </row>
    <row r="528" spans="1:26" ht="15.75" customHeight="1">
      <c r="A528" s="130"/>
      <c r="B528" s="130"/>
      <c r="C528" s="130"/>
      <c r="D528" s="130"/>
      <c r="E528" s="130"/>
      <c r="F528" s="130"/>
      <c r="G528" s="130"/>
      <c r="H528" s="130"/>
      <c r="I528" s="130"/>
      <c r="J528" s="130"/>
      <c r="K528" s="130"/>
      <c r="L528" s="130"/>
      <c r="M528" s="130"/>
      <c r="N528" s="157"/>
      <c r="O528" s="89"/>
      <c r="P528" s="54"/>
      <c r="Q528" s="130"/>
      <c r="R528" s="130"/>
      <c r="S528" s="130"/>
      <c r="T528" s="130"/>
      <c r="U528" s="130"/>
      <c r="V528" s="130"/>
      <c r="W528" s="130"/>
      <c r="X528" s="130"/>
      <c r="Y528" s="130"/>
      <c r="Z528" s="130"/>
    </row>
    <row r="529" spans="1:26" ht="15.75" customHeight="1">
      <c r="A529" s="130"/>
      <c r="B529" s="130"/>
      <c r="C529" s="130"/>
      <c r="D529" s="130"/>
      <c r="E529" s="130"/>
      <c r="F529" s="130"/>
      <c r="G529" s="130"/>
      <c r="H529" s="130"/>
      <c r="I529" s="130"/>
      <c r="J529" s="130"/>
      <c r="K529" s="130"/>
      <c r="L529" s="130"/>
      <c r="M529" s="130"/>
      <c r="N529" s="157"/>
      <c r="O529" s="89"/>
      <c r="P529" s="54"/>
      <c r="Q529" s="130"/>
      <c r="R529" s="130"/>
      <c r="S529" s="130"/>
      <c r="T529" s="130"/>
      <c r="U529" s="130"/>
      <c r="V529" s="130"/>
      <c r="W529" s="130"/>
      <c r="X529" s="130"/>
      <c r="Y529" s="130"/>
      <c r="Z529" s="130"/>
    </row>
    <row r="530" spans="1:26" ht="15.75" customHeight="1">
      <c r="A530" s="130"/>
      <c r="B530" s="130"/>
      <c r="C530" s="130"/>
      <c r="D530" s="130"/>
      <c r="E530" s="130"/>
      <c r="F530" s="130"/>
      <c r="G530" s="130"/>
      <c r="H530" s="130"/>
      <c r="I530" s="130"/>
      <c r="J530" s="130"/>
      <c r="K530" s="130"/>
      <c r="L530" s="130"/>
      <c r="M530" s="130"/>
      <c r="N530" s="157"/>
      <c r="O530" s="89"/>
      <c r="P530" s="54"/>
      <c r="Q530" s="130"/>
      <c r="R530" s="130"/>
      <c r="S530" s="130"/>
      <c r="T530" s="130"/>
      <c r="U530" s="130"/>
      <c r="V530" s="130"/>
      <c r="W530" s="130"/>
      <c r="X530" s="130"/>
      <c r="Y530" s="130"/>
      <c r="Z530" s="130"/>
    </row>
    <row r="531" spans="1:26" ht="15.75" customHeight="1">
      <c r="A531" s="130"/>
      <c r="B531" s="130"/>
      <c r="C531" s="130"/>
      <c r="D531" s="130"/>
      <c r="E531" s="130"/>
      <c r="F531" s="130"/>
      <c r="G531" s="130"/>
      <c r="H531" s="130"/>
      <c r="I531" s="130"/>
      <c r="J531" s="130"/>
      <c r="K531" s="130"/>
      <c r="L531" s="130"/>
      <c r="M531" s="130"/>
      <c r="N531" s="157"/>
      <c r="O531" s="89"/>
      <c r="P531" s="54"/>
      <c r="Q531" s="130"/>
      <c r="R531" s="130"/>
      <c r="S531" s="130"/>
      <c r="T531" s="130"/>
      <c r="U531" s="130"/>
      <c r="V531" s="130"/>
      <c r="W531" s="130"/>
      <c r="X531" s="130"/>
      <c r="Y531" s="130"/>
      <c r="Z531" s="130"/>
    </row>
    <row r="532" spans="1:26" ht="15.75" customHeight="1">
      <c r="A532" s="130"/>
      <c r="B532" s="130"/>
      <c r="C532" s="130"/>
      <c r="D532" s="130"/>
      <c r="E532" s="130"/>
      <c r="F532" s="130"/>
      <c r="G532" s="130"/>
      <c r="H532" s="130"/>
      <c r="I532" s="130"/>
      <c r="J532" s="130"/>
      <c r="K532" s="130"/>
      <c r="L532" s="130"/>
      <c r="M532" s="130"/>
      <c r="N532" s="157"/>
      <c r="O532" s="89"/>
      <c r="P532" s="54"/>
      <c r="Q532" s="130"/>
      <c r="R532" s="130"/>
      <c r="S532" s="130"/>
      <c r="T532" s="130"/>
      <c r="U532" s="130"/>
      <c r="V532" s="130"/>
      <c r="W532" s="130"/>
      <c r="X532" s="130"/>
      <c r="Y532" s="130"/>
      <c r="Z532" s="130"/>
    </row>
    <row r="533" spans="1:26" ht="15.75" customHeight="1">
      <c r="A533" s="130"/>
      <c r="B533" s="130"/>
      <c r="C533" s="130"/>
      <c r="D533" s="130"/>
      <c r="E533" s="130"/>
      <c r="F533" s="130"/>
      <c r="G533" s="130"/>
      <c r="H533" s="130"/>
      <c r="I533" s="130"/>
      <c r="J533" s="130"/>
      <c r="K533" s="130"/>
      <c r="L533" s="130"/>
      <c r="M533" s="130"/>
      <c r="N533" s="157"/>
      <c r="O533" s="89"/>
      <c r="P533" s="54"/>
      <c r="Q533" s="130"/>
      <c r="R533" s="130"/>
      <c r="S533" s="130"/>
      <c r="T533" s="130"/>
      <c r="U533" s="130"/>
      <c r="V533" s="130"/>
      <c r="W533" s="130"/>
      <c r="X533" s="130"/>
      <c r="Y533" s="130"/>
      <c r="Z533" s="130"/>
    </row>
    <row r="534" spans="1:26" ht="15.75" customHeight="1">
      <c r="A534" s="130"/>
      <c r="B534" s="130"/>
      <c r="C534" s="130"/>
      <c r="D534" s="130"/>
      <c r="E534" s="130"/>
      <c r="F534" s="130"/>
      <c r="G534" s="130"/>
      <c r="H534" s="130"/>
      <c r="I534" s="130"/>
      <c r="J534" s="130"/>
      <c r="K534" s="130"/>
      <c r="L534" s="130"/>
      <c r="M534" s="130"/>
      <c r="N534" s="157"/>
      <c r="O534" s="89"/>
      <c r="P534" s="54"/>
      <c r="Q534" s="130"/>
      <c r="R534" s="130"/>
      <c r="S534" s="130"/>
      <c r="T534" s="130"/>
      <c r="U534" s="130"/>
      <c r="V534" s="130"/>
      <c r="W534" s="130"/>
      <c r="X534" s="130"/>
      <c r="Y534" s="130"/>
      <c r="Z534" s="130"/>
    </row>
    <row r="535" spans="1:26" ht="15.75" customHeight="1">
      <c r="A535" s="130"/>
      <c r="B535" s="130"/>
      <c r="C535" s="130"/>
      <c r="D535" s="130"/>
      <c r="E535" s="130"/>
      <c r="F535" s="130"/>
      <c r="G535" s="130"/>
      <c r="H535" s="130"/>
      <c r="I535" s="130"/>
      <c r="J535" s="130"/>
      <c r="K535" s="130"/>
      <c r="L535" s="130"/>
      <c r="M535" s="130"/>
      <c r="N535" s="157"/>
      <c r="O535" s="89"/>
      <c r="P535" s="54"/>
      <c r="Q535" s="130"/>
      <c r="R535" s="130"/>
      <c r="S535" s="130"/>
      <c r="T535" s="130"/>
      <c r="U535" s="130"/>
      <c r="V535" s="130"/>
      <c r="W535" s="130"/>
      <c r="X535" s="130"/>
      <c r="Y535" s="130"/>
      <c r="Z535" s="130"/>
    </row>
    <row r="536" spans="1:26" ht="15.75" customHeight="1">
      <c r="A536" s="130"/>
      <c r="B536" s="130"/>
      <c r="C536" s="130"/>
      <c r="D536" s="130"/>
      <c r="E536" s="130"/>
      <c r="F536" s="130"/>
      <c r="G536" s="130"/>
      <c r="H536" s="130"/>
      <c r="I536" s="130"/>
      <c r="J536" s="130"/>
      <c r="K536" s="130"/>
      <c r="L536" s="130"/>
      <c r="M536" s="130"/>
      <c r="N536" s="157"/>
      <c r="O536" s="89"/>
      <c r="P536" s="54"/>
      <c r="Q536" s="130"/>
      <c r="R536" s="130"/>
      <c r="S536" s="130"/>
      <c r="T536" s="130"/>
      <c r="U536" s="130"/>
      <c r="V536" s="130"/>
      <c r="W536" s="130"/>
      <c r="X536" s="130"/>
      <c r="Y536" s="130"/>
      <c r="Z536" s="130"/>
    </row>
    <row r="537" spans="1:26" ht="15.75" customHeight="1">
      <c r="A537" s="130"/>
      <c r="B537" s="130"/>
      <c r="C537" s="130"/>
      <c r="D537" s="130"/>
      <c r="E537" s="130"/>
      <c r="F537" s="130"/>
      <c r="G537" s="130"/>
      <c r="H537" s="130"/>
      <c r="I537" s="130"/>
      <c r="J537" s="130"/>
      <c r="K537" s="130"/>
      <c r="L537" s="130"/>
      <c r="M537" s="130"/>
      <c r="N537" s="157"/>
      <c r="O537" s="89"/>
      <c r="P537" s="54"/>
      <c r="Q537" s="130"/>
      <c r="R537" s="130"/>
      <c r="S537" s="130"/>
      <c r="T537" s="130"/>
      <c r="U537" s="130"/>
      <c r="V537" s="130"/>
      <c r="W537" s="130"/>
      <c r="X537" s="130"/>
      <c r="Y537" s="130"/>
      <c r="Z537" s="130"/>
    </row>
    <row r="538" spans="1:26" ht="15.75" customHeight="1">
      <c r="A538" s="130"/>
      <c r="B538" s="130"/>
      <c r="C538" s="130"/>
      <c r="D538" s="130"/>
      <c r="E538" s="130"/>
      <c r="F538" s="130"/>
      <c r="G538" s="130"/>
      <c r="H538" s="130"/>
      <c r="I538" s="130"/>
      <c r="J538" s="130"/>
      <c r="K538" s="130"/>
      <c r="L538" s="130"/>
      <c r="M538" s="130"/>
      <c r="N538" s="157"/>
      <c r="O538" s="89"/>
      <c r="P538" s="54"/>
      <c r="Q538" s="130"/>
      <c r="R538" s="130"/>
      <c r="S538" s="130"/>
      <c r="T538" s="130"/>
      <c r="U538" s="130"/>
      <c r="V538" s="130"/>
      <c r="W538" s="130"/>
      <c r="X538" s="130"/>
      <c r="Y538" s="130"/>
      <c r="Z538" s="130"/>
    </row>
    <row r="539" spans="1:26" ht="15.75" customHeight="1">
      <c r="A539" s="130"/>
      <c r="B539" s="130"/>
      <c r="C539" s="130"/>
      <c r="D539" s="130"/>
      <c r="E539" s="130"/>
      <c r="F539" s="130"/>
      <c r="G539" s="130"/>
      <c r="H539" s="130"/>
      <c r="I539" s="130"/>
      <c r="J539" s="130"/>
      <c r="K539" s="130"/>
      <c r="L539" s="130"/>
      <c r="M539" s="130"/>
      <c r="N539" s="157"/>
      <c r="O539" s="89"/>
      <c r="P539" s="54"/>
      <c r="Q539" s="130"/>
      <c r="R539" s="130"/>
      <c r="S539" s="130"/>
      <c r="T539" s="130"/>
      <c r="U539" s="130"/>
      <c r="V539" s="130"/>
      <c r="W539" s="130"/>
      <c r="X539" s="130"/>
      <c r="Y539" s="130"/>
      <c r="Z539" s="130"/>
    </row>
    <row r="540" spans="1:26" ht="15.75" customHeight="1">
      <c r="A540" s="130"/>
      <c r="B540" s="130"/>
      <c r="C540" s="130"/>
      <c r="D540" s="130"/>
      <c r="E540" s="130"/>
      <c r="F540" s="130"/>
      <c r="G540" s="130"/>
      <c r="H540" s="130"/>
      <c r="I540" s="130"/>
      <c r="J540" s="130"/>
      <c r="K540" s="130"/>
      <c r="L540" s="130"/>
      <c r="M540" s="130"/>
      <c r="N540" s="157"/>
      <c r="O540" s="89"/>
      <c r="P540" s="54"/>
      <c r="Q540" s="130"/>
      <c r="R540" s="130"/>
      <c r="S540" s="130"/>
      <c r="T540" s="130"/>
      <c r="U540" s="130"/>
      <c r="V540" s="130"/>
      <c r="W540" s="130"/>
      <c r="X540" s="130"/>
      <c r="Y540" s="130"/>
      <c r="Z540" s="130"/>
    </row>
    <row r="541" spans="1:26" ht="15.75" customHeight="1">
      <c r="A541" s="130"/>
      <c r="B541" s="130"/>
      <c r="C541" s="130"/>
      <c r="D541" s="130"/>
      <c r="E541" s="130"/>
      <c r="F541" s="130"/>
      <c r="G541" s="130"/>
      <c r="H541" s="130"/>
      <c r="I541" s="130"/>
      <c r="J541" s="130"/>
      <c r="K541" s="130"/>
      <c r="L541" s="130"/>
      <c r="M541" s="130"/>
      <c r="N541" s="157"/>
      <c r="O541" s="89"/>
      <c r="P541" s="54"/>
      <c r="Q541" s="130"/>
      <c r="R541" s="130"/>
      <c r="S541" s="130"/>
      <c r="T541" s="130"/>
      <c r="U541" s="130"/>
      <c r="V541" s="130"/>
      <c r="W541" s="130"/>
      <c r="X541" s="130"/>
      <c r="Y541" s="130"/>
      <c r="Z541" s="130"/>
    </row>
    <row r="542" spans="1:26" ht="15.75" customHeight="1">
      <c r="A542" s="130"/>
      <c r="B542" s="130"/>
      <c r="C542" s="130"/>
      <c r="D542" s="130"/>
      <c r="E542" s="130"/>
      <c r="F542" s="130"/>
      <c r="G542" s="130"/>
      <c r="H542" s="130"/>
      <c r="I542" s="130"/>
      <c r="J542" s="130"/>
      <c r="K542" s="130"/>
      <c r="L542" s="130"/>
      <c r="M542" s="130"/>
      <c r="N542" s="157"/>
      <c r="O542" s="89"/>
      <c r="P542" s="54"/>
      <c r="Q542" s="130"/>
      <c r="R542" s="130"/>
      <c r="S542" s="130"/>
      <c r="T542" s="130"/>
      <c r="U542" s="130"/>
      <c r="V542" s="130"/>
      <c r="W542" s="130"/>
      <c r="X542" s="130"/>
      <c r="Y542" s="130"/>
      <c r="Z542" s="130"/>
    </row>
    <row r="543" spans="1:26" ht="15.75" customHeight="1">
      <c r="A543" s="130"/>
      <c r="B543" s="130"/>
      <c r="C543" s="130"/>
      <c r="D543" s="130"/>
      <c r="E543" s="130"/>
      <c r="F543" s="130"/>
      <c r="G543" s="130"/>
      <c r="H543" s="130"/>
      <c r="I543" s="130"/>
      <c r="J543" s="130"/>
      <c r="K543" s="130"/>
      <c r="L543" s="130"/>
      <c r="M543" s="130"/>
      <c r="N543" s="157"/>
      <c r="O543" s="89"/>
      <c r="P543" s="54"/>
      <c r="Q543" s="130"/>
      <c r="R543" s="130"/>
      <c r="S543" s="130"/>
      <c r="T543" s="130"/>
      <c r="U543" s="130"/>
      <c r="V543" s="130"/>
      <c r="W543" s="130"/>
      <c r="X543" s="130"/>
      <c r="Y543" s="130"/>
      <c r="Z543" s="130"/>
    </row>
    <row r="544" spans="1:26" ht="15.75" customHeight="1">
      <c r="A544" s="130"/>
      <c r="B544" s="130"/>
      <c r="C544" s="130"/>
      <c r="D544" s="130"/>
      <c r="E544" s="130"/>
      <c r="F544" s="130"/>
      <c r="G544" s="130"/>
      <c r="H544" s="130"/>
      <c r="I544" s="130"/>
      <c r="J544" s="130"/>
      <c r="K544" s="130"/>
      <c r="L544" s="130"/>
      <c r="M544" s="130"/>
      <c r="N544" s="157"/>
      <c r="O544" s="89"/>
      <c r="P544" s="54"/>
      <c r="Q544" s="130"/>
      <c r="R544" s="130"/>
      <c r="S544" s="130"/>
      <c r="T544" s="130"/>
      <c r="U544" s="130"/>
      <c r="V544" s="130"/>
      <c r="W544" s="130"/>
      <c r="X544" s="130"/>
      <c r="Y544" s="130"/>
      <c r="Z544" s="130"/>
    </row>
    <row r="545" spans="1:26" ht="15.75" customHeight="1">
      <c r="A545" s="130"/>
      <c r="B545" s="130"/>
      <c r="C545" s="130"/>
      <c r="D545" s="130"/>
      <c r="E545" s="130"/>
      <c r="F545" s="130"/>
      <c r="G545" s="130"/>
      <c r="H545" s="130"/>
      <c r="I545" s="130"/>
      <c r="J545" s="130"/>
      <c r="K545" s="130"/>
      <c r="L545" s="130"/>
      <c r="M545" s="130"/>
      <c r="N545" s="157"/>
      <c r="O545" s="89"/>
      <c r="P545" s="54"/>
      <c r="Q545" s="130"/>
      <c r="R545" s="130"/>
      <c r="S545" s="130"/>
      <c r="T545" s="130"/>
      <c r="U545" s="130"/>
      <c r="V545" s="130"/>
      <c r="W545" s="130"/>
      <c r="X545" s="130"/>
      <c r="Y545" s="130"/>
      <c r="Z545" s="130"/>
    </row>
    <row r="546" spans="1:26" ht="15.75" customHeight="1">
      <c r="A546" s="130"/>
      <c r="B546" s="130"/>
      <c r="C546" s="130"/>
      <c r="D546" s="130"/>
      <c r="E546" s="130"/>
      <c r="F546" s="130"/>
      <c r="G546" s="130"/>
      <c r="H546" s="130"/>
      <c r="I546" s="130"/>
      <c r="J546" s="130"/>
      <c r="K546" s="130"/>
      <c r="L546" s="130"/>
      <c r="M546" s="130"/>
      <c r="N546" s="157"/>
      <c r="O546" s="89"/>
      <c r="P546" s="54"/>
      <c r="Q546" s="130"/>
      <c r="R546" s="130"/>
      <c r="S546" s="130"/>
      <c r="T546" s="130"/>
      <c r="U546" s="130"/>
      <c r="V546" s="130"/>
      <c r="W546" s="130"/>
      <c r="X546" s="130"/>
      <c r="Y546" s="130"/>
      <c r="Z546" s="130"/>
    </row>
    <row r="547" spans="1:26" ht="15.75" customHeight="1">
      <c r="A547" s="130"/>
      <c r="B547" s="130"/>
      <c r="C547" s="130"/>
      <c r="D547" s="130"/>
      <c r="E547" s="130"/>
      <c r="F547" s="130"/>
      <c r="G547" s="130"/>
      <c r="H547" s="130"/>
      <c r="I547" s="130"/>
      <c r="J547" s="130"/>
      <c r="K547" s="130"/>
      <c r="L547" s="130"/>
      <c r="M547" s="130"/>
      <c r="N547" s="157"/>
      <c r="O547" s="89"/>
      <c r="P547" s="54"/>
      <c r="Q547" s="130"/>
      <c r="R547" s="130"/>
      <c r="S547" s="130"/>
      <c r="T547" s="130"/>
      <c r="U547" s="130"/>
      <c r="V547" s="130"/>
      <c r="W547" s="130"/>
      <c r="X547" s="130"/>
      <c r="Y547" s="130"/>
      <c r="Z547" s="130"/>
    </row>
    <row r="548" spans="1:26" ht="15.75" customHeight="1">
      <c r="A548" s="130"/>
      <c r="B548" s="130"/>
      <c r="C548" s="130"/>
      <c r="D548" s="130"/>
      <c r="E548" s="130"/>
      <c r="F548" s="130"/>
      <c r="G548" s="130"/>
      <c r="H548" s="130"/>
      <c r="I548" s="130"/>
      <c r="J548" s="130"/>
      <c r="K548" s="130"/>
      <c r="L548" s="130"/>
      <c r="M548" s="130"/>
      <c r="N548" s="157"/>
      <c r="O548" s="89"/>
      <c r="P548" s="54"/>
      <c r="Q548" s="130"/>
      <c r="R548" s="130"/>
      <c r="S548" s="130"/>
      <c r="T548" s="130"/>
      <c r="U548" s="130"/>
      <c r="V548" s="130"/>
      <c r="W548" s="130"/>
      <c r="X548" s="130"/>
      <c r="Y548" s="130"/>
      <c r="Z548" s="130"/>
    </row>
    <row r="549" spans="1:26" ht="15.75" customHeight="1">
      <c r="A549" s="130"/>
      <c r="B549" s="130"/>
      <c r="C549" s="130"/>
      <c r="D549" s="130"/>
      <c r="E549" s="130"/>
      <c r="F549" s="130"/>
      <c r="G549" s="130"/>
      <c r="H549" s="130"/>
      <c r="I549" s="130"/>
      <c r="J549" s="130"/>
      <c r="K549" s="130"/>
      <c r="L549" s="130"/>
      <c r="M549" s="130"/>
      <c r="N549" s="157"/>
      <c r="O549" s="89"/>
      <c r="P549" s="54"/>
      <c r="Q549" s="130"/>
      <c r="R549" s="130"/>
      <c r="S549" s="130"/>
      <c r="T549" s="130"/>
      <c r="U549" s="130"/>
      <c r="V549" s="130"/>
      <c r="W549" s="130"/>
      <c r="X549" s="130"/>
      <c r="Y549" s="130"/>
      <c r="Z549" s="130"/>
    </row>
    <row r="550" spans="1:26" ht="15.75" customHeight="1">
      <c r="A550" s="130"/>
      <c r="B550" s="130"/>
      <c r="C550" s="130"/>
      <c r="D550" s="130"/>
      <c r="E550" s="130"/>
      <c r="F550" s="130"/>
      <c r="G550" s="130"/>
      <c r="H550" s="130"/>
      <c r="I550" s="130"/>
      <c r="J550" s="130"/>
      <c r="K550" s="130"/>
      <c r="L550" s="130"/>
      <c r="M550" s="130"/>
      <c r="N550" s="157"/>
      <c r="O550" s="89"/>
      <c r="P550" s="54"/>
      <c r="Q550" s="130"/>
      <c r="R550" s="130"/>
      <c r="S550" s="130"/>
      <c r="T550" s="130"/>
      <c r="U550" s="130"/>
      <c r="V550" s="130"/>
      <c r="W550" s="130"/>
      <c r="X550" s="130"/>
      <c r="Y550" s="130"/>
      <c r="Z550" s="130"/>
    </row>
    <row r="551" spans="1:26" ht="15.75" customHeight="1">
      <c r="A551" s="130"/>
      <c r="B551" s="130"/>
      <c r="C551" s="130"/>
      <c r="D551" s="130"/>
      <c r="E551" s="130"/>
      <c r="F551" s="130"/>
      <c r="G551" s="130"/>
      <c r="H551" s="130"/>
      <c r="I551" s="130"/>
      <c r="J551" s="130"/>
      <c r="K551" s="130"/>
      <c r="L551" s="130"/>
      <c r="M551" s="130"/>
      <c r="N551" s="157"/>
      <c r="O551" s="89"/>
      <c r="P551" s="54"/>
      <c r="Q551" s="130"/>
      <c r="R551" s="130"/>
      <c r="S551" s="130"/>
      <c r="T551" s="130"/>
      <c r="U551" s="130"/>
      <c r="V551" s="130"/>
      <c r="W551" s="130"/>
      <c r="X551" s="130"/>
      <c r="Y551" s="130"/>
      <c r="Z551" s="130"/>
    </row>
    <row r="552" spans="1:26" ht="15.75" customHeight="1">
      <c r="A552" s="130"/>
      <c r="B552" s="130"/>
      <c r="C552" s="130"/>
      <c r="D552" s="130"/>
      <c r="E552" s="130"/>
      <c r="F552" s="130"/>
      <c r="G552" s="130"/>
      <c r="H552" s="130"/>
      <c r="I552" s="130"/>
      <c r="J552" s="130"/>
      <c r="K552" s="130"/>
      <c r="L552" s="130"/>
      <c r="M552" s="130"/>
      <c r="N552" s="157"/>
      <c r="O552" s="89"/>
      <c r="P552" s="54"/>
      <c r="Q552" s="130"/>
      <c r="R552" s="130"/>
      <c r="S552" s="130"/>
      <c r="T552" s="130"/>
      <c r="U552" s="130"/>
      <c r="V552" s="130"/>
      <c r="W552" s="130"/>
      <c r="X552" s="130"/>
      <c r="Y552" s="130"/>
      <c r="Z552" s="130"/>
    </row>
    <row r="553" spans="1:26" ht="15.75" customHeight="1">
      <c r="A553" s="130"/>
      <c r="B553" s="130"/>
      <c r="C553" s="130"/>
      <c r="D553" s="130"/>
      <c r="E553" s="130"/>
      <c r="F553" s="130"/>
      <c r="G553" s="130"/>
      <c r="H553" s="130"/>
      <c r="I553" s="130"/>
      <c r="J553" s="130"/>
      <c r="K553" s="130"/>
      <c r="L553" s="130"/>
      <c r="M553" s="130"/>
      <c r="N553" s="157"/>
      <c r="O553" s="89"/>
      <c r="P553" s="54"/>
      <c r="Q553" s="130"/>
      <c r="R553" s="130"/>
      <c r="S553" s="130"/>
      <c r="T553" s="130"/>
      <c r="U553" s="130"/>
      <c r="V553" s="130"/>
      <c r="W553" s="130"/>
      <c r="X553" s="130"/>
      <c r="Y553" s="130"/>
      <c r="Z553" s="130"/>
    </row>
    <row r="554" spans="1:26" ht="15.75" customHeight="1">
      <c r="A554" s="130"/>
      <c r="B554" s="130"/>
      <c r="C554" s="130"/>
      <c r="D554" s="130"/>
      <c r="E554" s="130"/>
      <c r="F554" s="130"/>
      <c r="G554" s="130"/>
      <c r="H554" s="130"/>
      <c r="I554" s="130"/>
      <c r="J554" s="130"/>
      <c r="K554" s="130"/>
      <c r="L554" s="130"/>
      <c r="M554" s="130"/>
      <c r="N554" s="157"/>
      <c r="O554" s="89"/>
      <c r="P554" s="54"/>
      <c r="Q554" s="130"/>
      <c r="R554" s="130"/>
      <c r="S554" s="130"/>
      <c r="T554" s="130"/>
      <c r="U554" s="130"/>
      <c r="V554" s="130"/>
      <c r="W554" s="130"/>
      <c r="X554" s="130"/>
      <c r="Y554" s="130"/>
      <c r="Z554" s="130"/>
    </row>
    <row r="555" spans="1:26" ht="15.75" customHeight="1">
      <c r="A555" s="130"/>
      <c r="B555" s="130"/>
      <c r="C555" s="130"/>
      <c r="D555" s="130"/>
      <c r="E555" s="130"/>
      <c r="F555" s="130"/>
      <c r="G555" s="130"/>
      <c r="H555" s="130"/>
      <c r="I555" s="130"/>
      <c r="J555" s="130"/>
      <c r="K555" s="130"/>
      <c r="L555" s="130"/>
      <c r="M555" s="130"/>
      <c r="N555" s="157"/>
      <c r="O555" s="89"/>
      <c r="P555" s="54"/>
      <c r="Q555" s="130"/>
      <c r="R555" s="130"/>
      <c r="S555" s="130"/>
      <c r="T555" s="130"/>
      <c r="U555" s="130"/>
      <c r="V555" s="130"/>
      <c r="W555" s="130"/>
      <c r="X555" s="130"/>
      <c r="Y555" s="130"/>
      <c r="Z555" s="130"/>
    </row>
    <row r="556" spans="1:26" ht="15.75" customHeight="1">
      <c r="A556" s="130"/>
      <c r="B556" s="130"/>
      <c r="C556" s="130"/>
      <c r="D556" s="130"/>
      <c r="E556" s="130"/>
      <c r="F556" s="130"/>
      <c r="G556" s="130"/>
      <c r="H556" s="130"/>
      <c r="I556" s="130"/>
      <c r="J556" s="130"/>
      <c r="K556" s="130"/>
      <c r="L556" s="130"/>
      <c r="M556" s="130"/>
      <c r="N556" s="157"/>
      <c r="O556" s="89"/>
      <c r="P556" s="54"/>
      <c r="Q556" s="130"/>
      <c r="R556" s="130"/>
      <c r="S556" s="130"/>
      <c r="T556" s="130"/>
      <c r="U556" s="130"/>
      <c r="V556" s="130"/>
      <c r="W556" s="130"/>
      <c r="X556" s="130"/>
      <c r="Y556" s="130"/>
      <c r="Z556" s="130"/>
    </row>
    <row r="557" spans="1:26" ht="15.75" customHeight="1">
      <c r="A557" s="130"/>
      <c r="B557" s="130"/>
      <c r="C557" s="130"/>
      <c r="D557" s="130"/>
      <c r="E557" s="130"/>
      <c r="F557" s="130"/>
      <c r="G557" s="130"/>
      <c r="H557" s="130"/>
      <c r="I557" s="130"/>
      <c r="J557" s="130"/>
      <c r="K557" s="130"/>
      <c r="L557" s="130"/>
      <c r="M557" s="130"/>
      <c r="N557" s="157"/>
      <c r="O557" s="89"/>
      <c r="P557" s="54"/>
      <c r="Q557" s="130"/>
      <c r="R557" s="130"/>
      <c r="S557" s="130"/>
      <c r="T557" s="130"/>
      <c r="U557" s="130"/>
      <c r="V557" s="130"/>
      <c r="W557" s="130"/>
      <c r="X557" s="130"/>
      <c r="Y557" s="130"/>
      <c r="Z557" s="130"/>
    </row>
    <row r="558" spans="1:26" ht="15.75" customHeight="1">
      <c r="A558" s="130"/>
      <c r="B558" s="130"/>
      <c r="C558" s="130"/>
      <c r="D558" s="130"/>
      <c r="E558" s="130"/>
      <c r="F558" s="130"/>
      <c r="G558" s="130"/>
      <c r="H558" s="130"/>
      <c r="I558" s="130"/>
      <c r="J558" s="130"/>
      <c r="K558" s="130"/>
      <c r="L558" s="130"/>
      <c r="M558" s="130"/>
      <c r="N558" s="157"/>
      <c r="O558" s="89"/>
      <c r="P558" s="54"/>
      <c r="Q558" s="130"/>
      <c r="R558" s="130"/>
      <c r="S558" s="130"/>
      <c r="T558" s="130"/>
      <c r="U558" s="130"/>
      <c r="V558" s="130"/>
      <c r="W558" s="130"/>
      <c r="X558" s="130"/>
      <c r="Y558" s="130"/>
      <c r="Z558" s="130"/>
    </row>
    <row r="559" spans="1:26" ht="15.75" customHeight="1">
      <c r="A559" s="130"/>
      <c r="B559" s="130"/>
      <c r="C559" s="130"/>
      <c r="D559" s="130"/>
      <c r="E559" s="130"/>
      <c r="F559" s="130"/>
      <c r="G559" s="130"/>
      <c r="H559" s="130"/>
      <c r="I559" s="130"/>
      <c r="J559" s="130"/>
      <c r="K559" s="130"/>
      <c r="L559" s="130"/>
      <c r="M559" s="130"/>
      <c r="N559" s="157"/>
      <c r="O559" s="89"/>
      <c r="P559" s="54"/>
      <c r="Q559" s="130"/>
      <c r="R559" s="130"/>
      <c r="S559" s="130"/>
      <c r="T559" s="130"/>
      <c r="U559" s="130"/>
      <c r="V559" s="130"/>
      <c r="W559" s="130"/>
      <c r="X559" s="130"/>
      <c r="Y559" s="130"/>
      <c r="Z559" s="130"/>
    </row>
    <row r="560" spans="1:26" ht="15.75" customHeight="1">
      <c r="A560" s="130"/>
      <c r="B560" s="130"/>
      <c r="C560" s="130"/>
      <c r="D560" s="130"/>
      <c r="E560" s="130"/>
      <c r="F560" s="130"/>
      <c r="G560" s="130"/>
      <c r="H560" s="130"/>
      <c r="I560" s="130"/>
      <c r="J560" s="130"/>
      <c r="K560" s="130"/>
      <c r="L560" s="130"/>
      <c r="M560" s="130"/>
      <c r="N560" s="157"/>
      <c r="O560" s="89"/>
      <c r="P560" s="54"/>
      <c r="Q560" s="130"/>
      <c r="R560" s="130"/>
      <c r="S560" s="130"/>
      <c r="T560" s="130"/>
      <c r="U560" s="130"/>
      <c r="V560" s="130"/>
      <c r="W560" s="130"/>
      <c r="X560" s="130"/>
      <c r="Y560" s="130"/>
      <c r="Z560" s="130"/>
    </row>
    <row r="561" spans="1:26" ht="15.75" customHeight="1">
      <c r="A561" s="130"/>
      <c r="B561" s="130"/>
      <c r="C561" s="130"/>
      <c r="D561" s="130"/>
      <c r="E561" s="130"/>
      <c r="F561" s="130"/>
      <c r="G561" s="130"/>
      <c r="H561" s="130"/>
      <c r="I561" s="130"/>
      <c r="J561" s="130"/>
      <c r="K561" s="130"/>
      <c r="L561" s="130"/>
      <c r="M561" s="130"/>
      <c r="N561" s="157"/>
      <c r="O561" s="89"/>
      <c r="P561" s="54"/>
      <c r="Q561" s="130"/>
      <c r="R561" s="130"/>
      <c r="S561" s="130"/>
      <c r="T561" s="130"/>
      <c r="U561" s="130"/>
      <c r="V561" s="130"/>
      <c r="W561" s="130"/>
      <c r="X561" s="130"/>
      <c r="Y561" s="130"/>
      <c r="Z561" s="130"/>
    </row>
    <row r="562" spans="1:26" ht="15.75" customHeight="1">
      <c r="A562" s="130"/>
      <c r="B562" s="130"/>
      <c r="C562" s="130"/>
      <c r="D562" s="130"/>
      <c r="E562" s="130"/>
      <c r="F562" s="130"/>
      <c r="G562" s="130"/>
      <c r="H562" s="130"/>
      <c r="I562" s="130"/>
      <c r="J562" s="130"/>
      <c r="K562" s="130"/>
      <c r="L562" s="130"/>
      <c r="M562" s="130"/>
      <c r="N562" s="157"/>
      <c r="O562" s="89"/>
      <c r="P562" s="54"/>
      <c r="Q562" s="130"/>
      <c r="R562" s="130"/>
      <c r="S562" s="130"/>
      <c r="T562" s="130"/>
      <c r="U562" s="130"/>
      <c r="V562" s="130"/>
      <c r="W562" s="130"/>
      <c r="X562" s="130"/>
      <c r="Y562" s="130"/>
      <c r="Z562" s="130"/>
    </row>
    <row r="563" spans="1:26" ht="15.75" customHeight="1">
      <c r="A563" s="130"/>
      <c r="B563" s="130"/>
      <c r="C563" s="130"/>
      <c r="D563" s="130"/>
      <c r="E563" s="130"/>
      <c r="F563" s="130"/>
      <c r="G563" s="130"/>
      <c r="H563" s="130"/>
      <c r="I563" s="130"/>
      <c r="J563" s="130"/>
      <c r="K563" s="130"/>
      <c r="L563" s="130"/>
      <c r="M563" s="130"/>
      <c r="N563" s="157"/>
      <c r="O563" s="89"/>
      <c r="P563" s="54"/>
      <c r="Q563" s="130"/>
      <c r="R563" s="130"/>
      <c r="S563" s="130"/>
      <c r="T563" s="130"/>
      <c r="U563" s="130"/>
      <c r="V563" s="130"/>
      <c r="W563" s="130"/>
      <c r="X563" s="130"/>
      <c r="Y563" s="130"/>
      <c r="Z563" s="130"/>
    </row>
    <row r="564" spans="1:26" ht="15.75" customHeight="1">
      <c r="A564" s="130"/>
      <c r="B564" s="130"/>
      <c r="C564" s="130"/>
      <c r="D564" s="130"/>
      <c r="E564" s="130"/>
      <c r="F564" s="130"/>
      <c r="G564" s="130"/>
      <c r="H564" s="130"/>
      <c r="I564" s="130"/>
      <c r="J564" s="130"/>
      <c r="K564" s="130"/>
      <c r="L564" s="130"/>
      <c r="M564" s="130"/>
      <c r="N564" s="157"/>
      <c r="O564" s="89"/>
      <c r="P564" s="54"/>
      <c r="Q564" s="130"/>
      <c r="R564" s="130"/>
      <c r="S564" s="130"/>
      <c r="T564" s="130"/>
      <c r="U564" s="130"/>
      <c r="V564" s="130"/>
      <c r="W564" s="130"/>
      <c r="X564" s="130"/>
      <c r="Y564" s="130"/>
      <c r="Z564" s="130"/>
    </row>
    <row r="565" spans="1:26" ht="15.75" customHeight="1">
      <c r="A565" s="130"/>
      <c r="B565" s="130"/>
      <c r="C565" s="130"/>
      <c r="D565" s="130"/>
      <c r="E565" s="130"/>
      <c r="F565" s="130"/>
      <c r="G565" s="130"/>
      <c r="H565" s="130"/>
      <c r="I565" s="130"/>
      <c r="J565" s="130"/>
      <c r="K565" s="130"/>
      <c r="L565" s="130"/>
      <c r="M565" s="130"/>
      <c r="N565" s="157"/>
      <c r="O565" s="89"/>
      <c r="P565" s="54"/>
      <c r="Q565" s="130"/>
      <c r="R565" s="130"/>
      <c r="S565" s="130"/>
      <c r="T565" s="130"/>
      <c r="U565" s="130"/>
      <c r="V565" s="130"/>
      <c r="W565" s="130"/>
      <c r="X565" s="130"/>
      <c r="Y565" s="130"/>
      <c r="Z565" s="130"/>
    </row>
    <row r="566" spans="1:26" ht="15.75" customHeight="1">
      <c r="A566" s="130"/>
      <c r="B566" s="130"/>
      <c r="C566" s="130"/>
      <c r="D566" s="130"/>
      <c r="E566" s="130"/>
      <c r="F566" s="130"/>
      <c r="G566" s="130"/>
      <c r="H566" s="130"/>
      <c r="I566" s="130"/>
      <c r="J566" s="130"/>
      <c r="K566" s="130"/>
      <c r="L566" s="130"/>
      <c r="M566" s="130"/>
      <c r="N566" s="157"/>
      <c r="O566" s="89"/>
      <c r="P566" s="54"/>
      <c r="Q566" s="130"/>
      <c r="R566" s="130"/>
      <c r="S566" s="130"/>
      <c r="T566" s="130"/>
      <c r="U566" s="130"/>
      <c r="V566" s="130"/>
      <c r="W566" s="130"/>
      <c r="X566" s="130"/>
      <c r="Y566" s="130"/>
      <c r="Z566" s="130"/>
    </row>
    <row r="567" spans="1:26" ht="15.75" customHeight="1">
      <c r="A567" s="130"/>
      <c r="B567" s="130"/>
      <c r="C567" s="130"/>
      <c r="D567" s="130"/>
      <c r="E567" s="130"/>
      <c r="F567" s="130"/>
      <c r="G567" s="130"/>
      <c r="H567" s="130"/>
      <c r="I567" s="130"/>
      <c r="J567" s="130"/>
      <c r="K567" s="130"/>
      <c r="L567" s="130"/>
      <c r="M567" s="130"/>
      <c r="N567" s="157"/>
      <c r="O567" s="89"/>
      <c r="P567" s="54"/>
      <c r="Q567" s="130"/>
      <c r="R567" s="130"/>
      <c r="S567" s="130"/>
      <c r="T567" s="130"/>
      <c r="U567" s="130"/>
      <c r="V567" s="130"/>
      <c r="W567" s="130"/>
      <c r="X567" s="130"/>
      <c r="Y567" s="130"/>
      <c r="Z567" s="130"/>
    </row>
    <row r="568" spans="1:26" ht="15.75" customHeight="1">
      <c r="A568" s="130"/>
      <c r="B568" s="130"/>
      <c r="C568" s="130"/>
      <c r="D568" s="130"/>
      <c r="E568" s="130"/>
      <c r="F568" s="130"/>
      <c r="G568" s="130"/>
      <c r="H568" s="130"/>
      <c r="I568" s="130"/>
      <c r="J568" s="130"/>
      <c r="K568" s="130"/>
      <c r="L568" s="130"/>
      <c r="M568" s="130"/>
      <c r="N568" s="157"/>
      <c r="O568" s="89"/>
      <c r="P568" s="54"/>
      <c r="Q568" s="130"/>
      <c r="R568" s="130"/>
      <c r="S568" s="130"/>
      <c r="T568" s="130"/>
      <c r="U568" s="130"/>
      <c r="V568" s="130"/>
      <c r="W568" s="130"/>
      <c r="X568" s="130"/>
      <c r="Y568" s="130"/>
      <c r="Z568" s="130"/>
    </row>
    <row r="569" spans="1:26" ht="15.75" customHeight="1">
      <c r="A569" s="130"/>
      <c r="B569" s="130"/>
      <c r="C569" s="130"/>
      <c r="D569" s="130"/>
      <c r="E569" s="130"/>
      <c r="F569" s="130"/>
      <c r="G569" s="130"/>
      <c r="H569" s="130"/>
      <c r="I569" s="130"/>
      <c r="J569" s="130"/>
      <c r="K569" s="130"/>
      <c r="L569" s="130"/>
      <c r="M569" s="130"/>
      <c r="N569" s="157"/>
      <c r="O569" s="89"/>
      <c r="P569" s="54"/>
      <c r="Q569" s="130"/>
      <c r="R569" s="130"/>
      <c r="S569" s="130"/>
      <c r="T569" s="130"/>
      <c r="U569" s="130"/>
      <c r="V569" s="130"/>
      <c r="W569" s="130"/>
      <c r="X569" s="130"/>
      <c r="Y569" s="130"/>
      <c r="Z569" s="130"/>
    </row>
    <row r="570" spans="1:26" ht="15.75" customHeight="1">
      <c r="A570" s="130"/>
      <c r="B570" s="130"/>
      <c r="C570" s="130"/>
      <c r="D570" s="130"/>
      <c r="E570" s="130"/>
      <c r="F570" s="130"/>
      <c r="G570" s="130"/>
      <c r="H570" s="130"/>
      <c r="I570" s="130"/>
      <c r="J570" s="130"/>
      <c r="K570" s="130"/>
      <c r="L570" s="130"/>
      <c r="M570" s="130"/>
      <c r="N570" s="157"/>
      <c r="O570" s="89"/>
      <c r="P570" s="54"/>
      <c r="Q570" s="130"/>
      <c r="R570" s="130"/>
      <c r="S570" s="130"/>
      <c r="T570" s="130"/>
      <c r="U570" s="130"/>
      <c r="V570" s="130"/>
      <c r="W570" s="130"/>
      <c r="X570" s="130"/>
      <c r="Y570" s="130"/>
      <c r="Z570" s="130"/>
    </row>
    <row r="571" spans="1:26" ht="15.75" customHeight="1">
      <c r="A571" s="130"/>
      <c r="B571" s="130"/>
      <c r="C571" s="130"/>
      <c r="D571" s="130"/>
      <c r="E571" s="130"/>
      <c r="F571" s="130"/>
      <c r="G571" s="130"/>
      <c r="H571" s="130"/>
      <c r="I571" s="130"/>
      <c r="J571" s="130"/>
      <c r="K571" s="130"/>
      <c r="L571" s="130"/>
      <c r="M571" s="130"/>
      <c r="N571" s="157"/>
      <c r="O571" s="89"/>
      <c r="P571" s="54"/>
      <c r="Q571" s="130"/>
      <c r="R571" s="130"/>
      <c r="S571" s="130"/>
      <c r="T571" s="130"/>
      <c r="U571" s="130"/>
      <c r="V571" s="130"/>
      <c r="W571" s="130"/>
      <c r="X571" s="130"/>
      <c r="Y571" s="130"/>
      <c r="Z571" s="130"/>
    </row>
    <row r="572" spans="1:26" ht="15.75" customHeight="1">
      <c r="A572" s="130"/>
      <c r="B572" s="130"/>
      <c r="C572" s="130"/>
      <c r="D572" s="130"/>
      <c r="E572" s="130"/>
      <c r="F572" s="130"/>
      <c r="G572" s="130"/>
      <c r="H572" s="130"/>
      <c r="I572" s="130"/>
      <c r="J572" s="130"/>
      <c r="K572" s="130"/>
      <c r="L572" s="130"/>
      <c r="M572" s="130"/>
      <c r="N572" s="157"/>
      <c r="O572" s="89"/>
      <c r="P572" s="54"/>
      <c r="Q572" s="130"/>
      <c r="R572" s="130"/>
      <c r="S572" s="130"/>
      <c r="T572" s="130"/>
      <c r="U572" s="130"/>
      <c r="V572" s="130"/>
      <c r="W572" s="130"/>
      <c r="X572" s="130"/>
      <c r="Y572" s="130"/>
      <c r="Z572" s="130"/>
    </row>
    <row r="573" spans="1:26" ht="15.75" customHeight="1">
      <c r="A573" s="130"/>
      <c r="B573" s="130"/>
      <c r="C573" s="130"/>
      <c r="D573" s="130"/>
      <c r="E573" s="130"/>
      <c r="F573" s="130"/>
      <c r="G573" s="130"/>
      <c r="H573" s="130"/>
      <c r="I573" s="130"/>
      <c r="J573" s="130"/>
      <c r="K573" s="130"/>
      <c r="L573" s="130"/>
      <c r="M573" s="130"/>
      <c r="N573" s="157"/>
      <c r="O573" s="89"/>
      <c r="P573" s="54"/>
      <c r="Q573" s="130"/>
      <c r="R573" s="130"/>
      <c r="S573" s="130"/>
      <c r="T573" s="130"/>
      <c r="U573" s="130"/>
      <c r="V573" s="130"/>
      <c r="W573" s="130"/>
      <c r="X573" s="130"/>
      <c r="Y573" s="130"/>
      <c r="Z573" s="130"/>
    </row>
    <row r="574" spans="1:26" ht="15.75" customHeight="1">
      <c r="A574" s="130"/>
      <c r="B574" s="130"/>
      <c r="C574" s="130"/>
      <c r="D574" s="130"/>
      <c r="E574" s="130"/>
      <c r="F574" s="130"/>
      <c r="G574" s="130"/>
      <c r="H574" s="130"/>
      <c r="I574" s="130"/>
      <c r="J574" s="130"/>
      <c r="K574" s="130"/>
      <c r="L574" s="130"/>
      <c r="M574" s="130"/>
      <c r="N574" s="157"/>
      <c r="O574" s="89"/>
      <c r="P574" s="54"/>
      <c r="Q574" s="130"/>
      <c r="R574" s="130"/>
      <c r="S574" s="130"/>
      <c r="T574" s="130"/>
      <c r="U574" s="130"/>
      <c r="V574" s="130"/>
      <c r="W574" s="130"/>
      <c r="X574" s="130"/>
      <c r="Y574" s="130"/>
      <c r="Z574" s="130"/>
    </row>
    <row r="575" spans="1:26" ht="15.75" customHeight="1">
      <c r="A575" s="130"/>
      <c r="B575" s="130"/>
      <c r="C575" s="130"/>
      <c r="D575" s="130"/>
      <c r="E575" s="130"/>
      <c r="F575" s="130"/>
      <c r="G575" s="130"/>
      <c r="H575" s="130"/>
      <c r="I575" s="130"/>
      <c r="J575" s="130"/>
      <c r="K575" s="130"/>
      <c r="L575" s="130"/>
      <c r="M575" s="130"/>
      <c r="N575" s="157"/>
      <c r="O575" s="89"/>
      <c r="P575" s="54"/>
      <c r="Q575" s="130"/>
      <c r="R575" s="130"/>
      <c r="S575" s="130"/>
      <c r="T575" s="130"/>
      <c r="U575" s="130"/>
      <c r="V575" s="130"/>
      <c r="W575" s="130"/>
      <c r="X575" s="130"/>
      <c r="Y575" s="130"/>
      <c r="Z575" s="130"/>
    </row>
    <row r="576" spans="1:26" ht="15.75" customHeight="1">
      <c r="A576" s="130"/>
      <c r="B576" s="130"/>
      <c r="C576" s="130"/>
      <c r="D576" s="130"/>
      <c r="E576" s="130"/>
      <c r="F576" s="130"/>
      <c r="G576" s="130"/>
      <c r="H576" s="130"/>
      <c r="I576" s="130"/>
      <c r="J576" s="130"/>
      <c r="K576" s="130"/>
      <c r="L576" s="130"/>
      <c r="M576" s="130"/>
      <c r="N576" s="157"/>
      <c r="O576" s="89"/>
      <c r="P576" s="54"/>
      <c r="Q576" s="130"/>
      <c r="R576" s="130"/>
      <c r="S576" s="130"/>
      <c r="T576" s="130"/>
      <c r="U576" s="130"/>
      <c r="V576" s="130"/>
      <c r="W576" s="130"/>
      <c r="X576" s="130"/>
      <c r="Y576" s="130"/>
      <c r="Z576" s="130"/>
    </row>
    <row r="577" spans="1:26" ht="15.75" customHeight="1">
      <c r="A577" s="130"/>
      <c r="B577" s="130"/>
      <c r="C577" s="130"/>
      <c r="D577" s="130"/>
      <c r="E577" s="130"/>
      <c r="F577" s="130"/>
      <c r="G577" s="130"/>
      <c r="H577" s="130"/>
      <c r="I577" s="130"/>
      <c r="J577" s="130"/>
      <c r="K577" s="130"/>
      <c r="L577" s="130"/>
      <c r="M577" s="130"/>
      <c r="N577" s="157"/>
      <c r="O577" s="89"/>
      <c r="P577" s="54"/>
      <c r="Q577" s="130"/>
      <c r="R577" s="130"/>
      <c r="S577" s="130"/>
      <c r="T577" s="130"/>
      <c r="U577" s="130"/>
      <c r="V577" s="130"/>
      <c r="W577" s="130"/>
      <c r="X577" s="130"/>
      <c r="Y577" s="130"/>
      <c r="Z577" s="130"/>
    </row>
    <row r="578" spans="1:26" ht="15.75" customHeight="1">
      <c r="A578" s="130"/>
      <c r="B578" s="130"/>
      <c r="C578" s="130"/>
      <c r="D578" s="130"/>
      <c r="E578" s="130"/>
      <c r="F578" s="130"/>
      <c r="G578" s="130"/>
      <c r="H578" s="130"/>
      <c r="I578" s="130"/>
      <c r="J578" s="130"/>
      <c r="K578" s="130"/>
      <c r="L578" s="130"/>
      <c r="M578" s="130"/>
      <c r="N578" s="157"/>
      <c r="O578" s="89"/>
      <c r="P578" s="54"/>
      <c r="Q578" s="130"/>
      <c r="R578" s="130"/>
      <c r="S578" s="130"/>
      <c r="T578" s="130"/>
      <c r="U578" s="130"/>
      <c r="V578" s="130"/>
      <c r="W578" s="130"/>
      <c r="X578" s="130"/>
      <c r="Y578" s="130"/>
      <c r="Z578" s="130"/>
    </row>
    <row r="579" spans="1:26" ht="15.75" customHeight="1">
      <c r="A579" s="130"/>
      <c r="B579" s="130"/>
      <c r="C579" s="130"/>
      <c r="D579" s="130"/>
      <c r="E579" s="130"/>
      <c r="F579" s="130"/>
      <c r="G579" s="130"/>
      <c r="H579" s="130"/>
      <c r="I579" s="130"/>
      <c r="J579" s="130"/>
      <c r="K579" s="130"/>
      <c r="L579" s="130"/>
      <c r="M579" s="130"/>
      <c r="N579" s="157"/>
      <c r="O579" s="89"/>
      <c r="P579" s="54"/>
      <c r="Q579" s="130"/>
      <c r="R579" s="130"/>
      <c r="S579" s="130"/>
      <c r="T579" s="130"/>
      <c r="U579" s="130"/>
      <c r="V579" s="130"/>
      <c r="W579" s="130"/>
      <c r="X579" s="130"/>
      <c r="Y579" s="130"/>
      <c r="Z579" s="130"/>
    </row>
    <row r="580" spans="1:26" ht="15.75" customHeight="1">
      <c r="A580" s="130"/>
      <c r="B580" s="130"/>
      <c r="C580" s="130"/>
      <c r="D580" s="130"/>
      <c r="E580" s="130"/>
      <c r="F580" s="130"/>
      <c r="G580" s="130"/>
      <c r="H580" s="130"/>
      <c r="I580" s="130"/>
      <c r="J580" s="130"/>
      <c r="K580" s="130"/>
      <c r="L580" s="130"/>
      <c r="M580" s="130"/>
      <c r="N580" s="157"/>
      <c r="O580" s="89"/>
      <c r="P580" s="54"/>
      <c r="Q580" s="130"/>
      <c r="R580" s="130"/>
      <c r="S580" s="130"/>
      <c r="T580" s="130"/>
      <c r="U580" s="130"/>
      <c r="V580" s="130"/>
      <c r="W580" s="130"/>
      <c r="X580" s="130"/>
      <c r="Y580" s="130"/>
      <c r="Z580" s="130"/>
    </row>
    <row r="581" spans="1:26" ht="15.75" customHeight="1">
      <c r="A581" s="130"/>
      <c r="B581" s="130"/>
      <c r="C581" s="130"/>
      <c r="D581" s="130"/>
      <c r="E581" s="130"/>
      <c r="F581" s="130"/>
      <c r="G581" s="130"/>
      <c r="H581" s="130"/>
      <c r="I581" s="130"/>
      <c r="J581" s="130"/>
      <c r="K581" s="130"/>
      <c r="L581" s="130"/>
      <c r="M581" s="130"/>
      <c r="N581" s="157"/>
      <c r="O581" s="89"/>
      <c r="P581" s="54"/>
      <c r="Q581" s="130"/>
      <c r="R581" s="130"/>
      <c r="S581" s="130"/>
      <c r="T581" s="130"/>
      <c r="U581" s="130"/>
      <c r="V581" s="130"/>
      <c r="W581" s="130"/>
      <c r="X581" s="130"/>
      <c r="Y581" s="130"/>
      <c r="Z581" s="130"/>
    </row>
    <row r="582" spans="1:26" ht="15.75" customHeight="1">
      <c r="A582" s="130"/>
      <c r="B582" s="130"/>
      <c r="C582" s="130"/>
      <c r="D582" s="130"/>
      <c r="E582" s="130"/>
      <c r="F582" s="130"/>
      <c r="G582" s="130"/>
      <c r="H582" s="130"/>
      <c r="I582" s="130"/>
      <c r="J582" s="130"/>
      <c r="K582" s="130"/>
      <c r="L582" s="130"/>
      <c r="M582" s="130"/>
      <c r="N582" s="157"/>
      <c r="O582" s="89"/>
      <c r="P582" s="54"/>
      <c r="Q582" s="130"/>
      <c r="R582" s="130"/>
      <c r="S582" s="130"/>
      <c r="T582" s="130"/>
      <c r="U582" s="130"/>
      <c r="V582" s="130"/>
      <c r="W582" s="130"/>
      <c r="X582" s="130"/>
      <c r="Y582" s="130"/>
      <c r="Z582" s="130"/>
    </row>
    <row r="583" spans="1:26" ht="15.75" customHeight="1">
      <c r="A583" s="130"/>
      <c r="B583" s="130"/>
      <c r="C583" s="130"/>
      <c r="D583" s="130"/>
      <c r="E583" s="130"/>
      <c r="F583" s="130"/>
      <c r="G583" s="130"/>
      <c r="H583" s="130"/>
      <c r="I583" s="130"/>
      <c r="J583" s="130"/>
      <c r="K583" s="130"/>
      <c r="L583" s="130"/>
      <c r="M583" s="130"/>
      <c r="N583" s="157"/>
      <c r="O583" s="89"/>
      <c r="P583" s="54"/>
      <c r="Q583" s="130"/>
      <c r="R583" s="130"/>
      <c r="S583" s="130"/>
      <c r="T583" s="130"/>
      <c r="U583" s="130"/>
      <c r="V583" s="130"/>
      <c r="W583" s="130"/>
      <c r="X583" s="130"/>
      <c r="Y583" s="130"/>
      <c r="Z583" s="130"/>
    </row>
    <row r="584" spans="1:26" ht="15.75" customHeight="1">
      <c r="A584" s="130"/>
      <c r="B584" s="130"/>
      <c r="C584" s="130"/>
      <c r="D584" s="130"/>
      <c r="E584" s="130"/>
      <c r="F584" s="130"/>
      <c r="G584" s="130"/>
      <c r="H584" s="130"/>
      <c r="I584" s="130"/>
      <c r="J584" s="130"/>
      <c r="K584" s="130"/>
      <c r="L584" s="130"/>
      <c r="M584" s="130"/>
      <c r="N584" s="157"/>
      <c r="O584" s="89"/>
      <c r="P584" s="54"/>
      <c r="Q584" s="130"/>
      <c r="R584" s="130"/>
      <c r="S584" s="130"/>
      <c r="T584" s="130"/>
      <c r="U584" s="130"/>
      <c r="V584" s="130"/>
      <c r="W584" s="130"/>
      <c r="X584" s="130"/>
      <c r="Y584" s="130"/>
      <c r="Z584" s="130"/>
    </row>
    <row r="585" spans="1:26" ht="15.75" customHeight="1">
      <c r="A585" s="130"/>
      <c r="B585" s="130"/>
      <c r="C585" s="130"/>
      <c r="D585" s="130"/>
      <c r="E585" s="130"/>
      <c r="F585" s="130"/>
      <c r="G585" s="130"/>
      <c r="H585" s="130"/>
      <c r="I585" s="130"/>
      <c r="J585" s="130"/>
      <c r="K585" s="130"/>
      <c r="L585" s="130"/>
      <c r="M585" s="130"/>
      <c r="N585" s="157"/>
      <c r="O585" s="89"/>
      <c r="P585" s="54"/>
      <c r="Q585" s="130"/>
      <c r="R585" s="130"/>
      <c r="S585" s="130"/>
      <c r="T585" s="130"/>
      <c r="U585" s="130"/>
      <c r="V585" s="130"/>
      <c r="W585" s="130"/>
      <c r="X585" s="130"/>
      <c r="Y585" s="130"/>
      <c r="Z585" s="130"/>
    </row>
    <row r="586" spans="1:26" ht="15.75" customHeight="1">
      <c r="A586" s="130"/>
      <c r="B586" s="130"/>
      <c r="C586" s="130"/>
      <c r="D586" s="130"/>
      <c r="E586" s="130"/>
      <c r="F586" s="130"/>
      <c r="G586" s="130"/>
      <c r="H586" s="130"/>
      <c r="I586" s="130"/>
      <c r="J586" s="130"/>
      <c r="K586" s="130"/>
      <c r="L586" s="130"/>
      <c r="M586" s="130"/>
      <c r="N586" s="157"/>
      <c r="O586" s="89"/>
      <c r="P586" s="54"/>
      <c r="Q586" s="130"/>
      <c r="R586" s="130"/>
      <c r="S586" s="130"/>
      <c r="T586" s="130"/>
      <c r="U586" s="130"/>
      <c r="V586" s="130"/>
      <c r="W586" s="130"/>
      <c r="X586" s="130"/>
      <c r="Y586" s="130"/>
      <c r="Z586" s="130"/>
    </row>
    <row r="587" spans="1:26" ht="15.75" customHeight="1">
      <c r="A587" s="130"/>
      <c r="B587" s="130"/>
      <c r="C587" s="130"/>
      <c r="D587" s="130"/>
      <c r="E587" s="130"/>
      <c r="F587" s="130"/>
      <c r="G587" s="130"/>
      <c r="H587" s="130"/>
      <c r="I587" s="130"/>
      <c r="J587" s="130"/>
      <c r="K587" s="130"/>
      <c r="L587" s="130"/>
      <c r="M587" s="130"/>
      <c r="N587" s="157"/>
      <c r="O587" s="89"/>
      <c r="P587" s="54"/>
      <c r="Q587" s="130"/>
      <c r="R587" s="130"/>
      <c r="S587" s="130"/>
      <c r="T587" s="130"/>
      <c r="U587" s="130"/>
      <c r="V587" s="130"/>
      <c r="W587" s="130"/>
      <c r="X587" s="130"/>
      <c r="Y587" s="130"/>
      <c r="Z587" s="130"/>
    </row>
    <row r="588" spans="1:26" ht="15.75" customHeight="1">
      <c r="A588" s="130"/>
      <c r="B588" s="130"/>
      <c r="C588" s="130"/>
      <c r="D588" s="130"/>
      <c r="E588" s="130"/>
      <c r="F588" s="130"/>
      <c r="G588" s="130"/>
      <c r="H588" s="130"/>
      <c r="I588" s="130"/>
      <c r="J588" s="130"/>
      <c r="K588" s="130"/>
      <c r="L588" s="130"/>
      <c r="M588" s="130"/>
      <c r="N588" s="157"/>
      <c r="O588" s="89"/>
      <c r="P588" s="54"/>
      <c r="Q588" s="130"/>
      <c r="R588" s="130"/>
      <c r="S588" s="130"/>
      <c r="T588" s="130"/>
      <c r="U588" s="130"/>
      <c r="V588" s="130"/>
      <c r="W588" s="130"/>
      <c r="X588" s="130"/>
      <c r="Y588" s="130"/>
      <c r="Z588" s="130"/>
    </row>
    <row r="589" spans="1:26" ht="15.75" customHeight="1">
      <c r="A589" s="130"/>
      <c r="B589" s="130"/>
      <c r="C589" s="130"/>
      <c r="D589" s="130"/>
      <c r="E589" s="130"/>
      <c r="F589" s="130"/>
      <c r="G589" s="130"/>
      <c r="H589" s="130"/>
      <c r="I589" s="130"/>
      <c r="J589" s="130"/>
      <c r="K589" s="130"/>
      <c r="L589" s="130"/>
      <c r="M589" s="130"/>
      <c r="N589" s="157"/>
      <c r="O589" s="89"/>
      <c r="P589" s="54"/>
      <c r="Q589" s="130"/>
      <c r="R589" s="130"/>
      <c r="S589" s="130"/>
      <c r="T589" s="130"/>
      <c r="U589" s="130"/>
      <c r="V589" s="130"/>
      <c r="W589" s="130"/>
      <c r="X589" s="130"/>
      <c r="Y589" s="130"/>
      <c r="Z589" s="130"/>
    </row>
    <row r="590" spans="1:26" ht="15.75" customHeight="1">
      <c r="A590" s="130"/>
      <c r="B590" s="130"/>
      <c r="C590" s="130"/>
      <c r="D590" s="130"/>
      <c r="E590" s="130"/>
      <c r="F590" s="130"/>
      <c r="G590" s="130"/>
      <c r="H590" s="130"/>
      <c r="I590" s="130"/>
      <c r="J590" s="130"/>
      <c r="K590" s="130"/>
      <c r="L590" s="130"/>
      <c r="M590" s="130"/>
      <c r="N590" s="157"/>
      <c r="O590" s="89"/>
      <c r="P590" s="54"/>
      <c r="Q590" s="130"/>
      <c r="R590" s="130"/>
      <c r="S590" s="130"/>
      <c r="T590" s="130"/>
      <c r="U590" s="130"/>
      <c r="V590" s="130"/>
      <c r="W590" s="130"/>
      <c r="X590" s="130"/>
      <c r="Y590" s="130"/>
      <c r="Z590" s="130"/>
    </row>
    <row r="591" spans="1:26" ht="15.75" customHeight="1">
      <c r="A591" s="130"/>
      <c r="B591" s="130"/>
      <c r="C591" s="130"/>
      <c r="D591" s="130"/>
      <c r="E591" s="130"/>
      <c r="F591" s="130"/>
      <c r="G591" s="130"/>
      <c r="H591" s="130"/>
      <c r="I591" s="130"/>
      <c r="J591" s="130"/>
      <c r="K591" s="130"/>
      <c r="L591" s="130"/>
      <c r="M591" s="130"/>
      <c r="N591" s="157"/>
      <c r="O591" s="89"/>
      <c r="P591" s="54"/>
      <c r="Q591" s="130"/>
      <c r="R591" s="130"/>
      <c r="S591" s="130"/>
      <c r="T591" s="130"/>
      <c r="U591" s="130"/>
      <c r="V591" s="130"/>
      <c r="W591" s="130"/>
      <c r="X591" s="130"/>
      <c r="Y591" s="130"/>
      <c r="Z591" s="130"/>
    </row>
    <row r="592" spans="1:26" ht="15.75" customHeight="1">
      <c r="A592" s="130"/>
      <c r="B592" s="130"/>
      <c r="C592" s="130"/>
      <c r="D592" s="130"/>
      <c r="E592" s="130"/>
      <c r="F592" s="130"/>
      <c r="G592" s="130"/>
      <c r="H592" s="130"/>
      <c r="I592" s="130"/>
      <c r="J592" s="130"/>
      <c r="K592" s="130"/>
      <c r="L592" s="130"/>
      <c r="M592" s="130"/>
      <c r="N592" s="157"/>
      <c r="O592" s="89"/>
      <c r="P592" s="54"/>
      <c r="Q592" s="130"/>
      <c r="R592" s="130"/>
      <c r="S592" s="130"/>
      <c r="T592" s="130"/>
      <c r="U592" s="130"/>
      <c r="V592" s="130"/>
      <c r="W592" s="130"/>
      <c r="X592" s="130"/>
      <c r="Y592" s="130"/>
      <c r="Z592" s="130"/>
    </row>
    <row r="593" spans="1:26" ht="15.75" customHeight="1">
      <c r="A593" s="130"/>
      <c r="B593" s="130"/>
      <c r="C593" s="130"/>
      <c r="D593" s="130"/>
      <c r="E593" s="130"/>
      <c r="F593" s="130"/>
      <c r="G593" s="130"/>
      <c r="H593" s="130"/>
      <c r="I593" s="130"/>
      <c r="J593" s="130"/>
      <c r="K593" s="130"/>
      <c r="L593" s="130"/>
      <c r="M593" s="130"/>
      <c r="N593" s="157"/>
      <c r="O593" s="89"/>
      <c r="P593" s="54"/>
      <c r="Q593" s="130"/>
      <c r="R593" s="130"/>
      <c r="S593" s="130"/>
      <c r="T593" s="130"/>
      <c r="U593" s="130"/>
      <c r="V593" s="130"/>
      <c r="W593" s="130"/>
      <c r="X593" s="130"/>
      <c r="Y593" s="130"/>
      <c r="Z593" s="130"/>
    </row>
    <row r="594" spans="1:26" ht="15.75" customHeight="1">
      <c r="A594" s="130"/>
      <c r="B594" s="130"/>
      <c r="C594" s="130"/>
      <c r="D594" s="130"/>
      <c r="E594" s="130"/>
      <c r="F594" s="130"/>
      <c r="G594" s="130"/>
      <c r="H594" s="130"/>
      <c r="I594" s="130"/>
      <c r="J594" s="130"/>
      <c r="K594" s="130"/>
      <c r="L594" s="130"/>
      <c r="M594" s="130"/>
      <c r="N594" s="157"/>
      <c r="O594" s="89"/>
      <c r="P594" s="54"/>
      <c r="Q594" s="130"/>
      <c r="R594" s="130"/>
      <c r="S594" s="130"/>
      <c r="T594" s="130"/>
      <c r="U594" s="130"/>
      <c r="V594" s="130"/>
      <c r="W594" s="130"/>
      <c r="X594" s="130"/>
      <c r="Y594" s="130"/>
      <c r="Z594" s="130"/>
    </row>
    <row r="595" spans="1:26" ht="15.75" customHeight="1">
      <c r="A595" s="130"/>
      <c r="B595" s="130"/>
      <c r="C595" s="130"/>
      <c r="D595" s="130"/>
      <c r="E595" s="130"/>
      <c r="F595" s="130"/>
      <c r="G595" s="130"/>
      <c r="H595" s="130"/>
      <c r="I595" s="130"/>
      <c r="J595" s="130"/>
      <c r="K595" s="130"/>
      <c r="L595" s="130"/>
      <c r="M595" s="130"/>
      <c r="N595" s="157"/>
      <c r="O595" s="89"/>
      <c r="P595" s="54"/>
      <c r="Q595" s="130"/>
      <c r="R595" s="130"/>
      <c r="S595" s="130"/>
      <c r="T595" s="130"/>
      <c r="U595" s="130"/>
      <c r="V595" s="130"/>
      <c r="W595" s="130"/>
      <c r="X595" s="130"/>
      <c r="Y595" s="130"/>
      <c r="Z595" s="130"/>
    </row>
    <row r="596" spans="1:26" ht="15.75" customHeight="1">
      <c r="A596" s="130"/>
      <c r="B596" s="130"/>
      <c r="C596" s="130"/>
      <c r="D596" s="130"/>
      <c r="E596" s="130"/>
      <c r="F596" s="130"/>
      <c r="G596" s="130"/>
      <c r="H596" s="130"/>
      <c r="I596" s="130"/>
      <c r="J596" s="130"/>
      <c r="K596" s="130"/>
      <c r="L596" s="130"/>
      <c r="M596" s="130"/>
      <c r="N596" s="157"/>
      <c r="O596" s="89"/>
      <c r="P596" s="54"/>
      <c r="Q596" s="130"/>
      <c r="R596" s="130"/>
      <c r="S596" s="130"/>
      <c r="T596" s="130"/>
      <c r="U596" s="130"/>
      <c r="V596" s="130"/>
      <c r="W596" s="130"/>
      <c r="X596" s="130"/>
      <c r="Y596" s="130"/>
      <c r="Z596" s="130"/>
    </row>
    <row r="597" spans="1:26" ht="15.75" customHeight="1">
      <c r="A597" s="130"/>
      <c r="B597" s="130"/>
      <c r="C597" s="130"/>
      <c r="D597" s="130"/>
      <c r="E597" s="130"/>
      <c r="F597" s="130"/>
      <c r="G597" s="130"/>
      <c r="H597" s="130"/>
      <c r="I597" s="130"/>
      <c r="J597" s="130"/>
      <c r="K597" s="130"/>
      <c r="L597" s="130"/>
      <c r="M597" s="130"/>
      <c r="N597" s="157"/>
      <c r="O597" s="89"/>
      <c r="P597" s="54"/>
      <c r="Q597" s="130"/>
      <c r="R597" s="130"/>
      <c r="S597" s="130"/>
      <c r="T597" s="130"/>
      <c r="U597" s="130"/>
      <c r="V597" s="130"/>
      <c r="W597" s="130"/>
      <c r="X597" s="130"/>
      <c r="Y597" s="130"/>
      <c r="Z597" s="130"/>
    </row>
    <row r="598" spans="1:26" ht="15.75" customHeight="1">
      <c r="A598" s="130"/>
      <c r="B598" s="130"/>
      <c r="C598" s="130"/>
      <c r="D598" s="130"/>
      <c r="E598" s="130"/>
      <c r="F598" s="130"/>
      <c r="G598" s="130"/>
      <c r="H598" s="130"/>
      <c r="I598" s="130"/>
      <c r="J598" s="130"/>
      <c r="K598" s="130"/>
      <c r="L598" s="130"/>
      <c r="M598" s="130"/>
      <c r="N598" s="157"/>
      <c r="O598" s="89"/>
      <c r="P598" s="54"/>
      <c r="Q598" s="130"/>
      <c r="R598" s="130"/>
      <c r="S598" s="130"/>
      <c r="T598" s="130"/>
      <c r="U598" s="130"/>
      <c r="V598" s="130"/>
      <c r="W598" s="130"/>
      <c r="X598" s="130"/>
      <c r="Y598" s="130"/>
      <c r="Z598" s="130"/>
    </row>
    <row r="599" spans="1:26" ht="15.75" customHeight="1">
      <c r="A599" s="130"/>
      <c r="B599" s="130"/>
      <c r="C599" s="130"/>
      <c r="D599" s="130"/>
      <c r="E599" s="130"/>
      <c r="F599" s="130"/>
      <c r="G599" s="130"/>
      <c r="H599" s="130"/>
      <c r="I599" s="130"/>
      <c r="J599" s="130"/>
      <c r="K599" s="130"/>
      <c r="L599" s="130"/>
      <c r="M599" s="130"/>
      <c r="N599" s="157"/>
      <c r="O599" s="89"/>
      <c r="P599" s="54"/>
      <c r="Q599" s="130"/>
      <c r="R599" s="130"/>
      <c r="S599" s="130"/>
      <c r="T599" s="130"/>
      <c r="U599" s="130"/>
      <c r="V599" s="130"/>
      <c r="W599" s="130"/>
      <c r="X599" s="130"/>
      <c r="Y599" s="130"/>
      <c r="Z599" s="130"/>
    </row>
    <row r="600" spans="1:26" ht="15.75" customHeight="1">
      <c r="A600" s="130"/>
      <c r="B600" s="130"/>
      <c r="C600" s="130"/>
      <c r="D600" s="130"/>
      <c r="E600" s="130"/>
      <c r="F600" s="130"/>
      <c r="G600" s="130"/>
      <c r="H600" s="130"/>
      <c r="I600" s="130"/>
      <c r="J600" s="130"/>
      <c r="K600" s="130"/>
      <c r="L600" s="130"/>
      <c r="M600" s="130"/>
      <c r="N600" s="157"/>
      <c r="O600" s="89"/>
      <c r="P600" s="54"/>
      <c r="Q600" s="130"/>
      <c r="R600" s="130"/>
      <c r="S600" s="130"/>
      <c r="T600" s="130"/>
      <c r="U600" s="130"/>
      <c r="V600" s="130"/>
      <c r="W600" s="130"/>
      <c r="X600" s="130"/>
      <c r="Y600" s="130"/>
      <c r="Z600" s="130"/>
    </row>
    <row r="601" spans="1:26" ht="15.75" customHeight="1">
      <c r="A601" s="130"/>
      <c r="B601" s="130"/>
      <c r="C601" s="130"/>
      <c r="D601" s="130"/>
      <c r="E601" s="130"/>
      <c r="F601" s="130"/>
      <c r="G601" s="130"/>
      <c r="H601" s="130"/>
      <c r="I601" s="130"/>
      <c r="J601" s="130"/>
      <c r="K601" s="130"/>
      <c r="L601" s="130"/>
      <c r="M601" s="130"/>
      <c r="N601" s="157"/>
      <c r="O601" s="89"/>
      <c r="P601" s="54"/>
      <c r="Q601" s="130"/>
      <c r="R601" s="130"/>
      <c r="S601" s="130"/>
      <c r="T601" s="130"/>
      <c r="U601" s="130"/>
      <c r="V601" s="130"/>
      <c r="W601" s="130"/>
      <c r="X601" s="130"/>
      <c r="Y601" s="130"/>
      <c r="Z601" s="130"/>
    </row>
    <row r="602" spans="1:26" ht="15.75" customHeight="1">
      <c r="A602" s="130"/>
      <c r="B602" s="130"/>
      <c r="C602" s="130"/>
      <c r="D602" s="130"/>
      <c r="E602" s="130"/>
      <c r="F602" s="130"/>
      <c r="G602" s="130"/>
      <c r="H602" s="130"/>
      <c r="I602" s="130"/>
      <c r="J602" s="130"/>
      <c r="K602" s="130"/>
      <c r="L602" s="130"/>
      <c r="M602" s="130"/>
      <c r="N602" s="157"/>
      <c r="O602" s="89"/>
      <c r="P602" s="54"/>
      <c r="Q602" s="130"/>
      <c r="R602" s="130"/>
      <c r="S602" s="130"/>
      <c r="T602" s="130"/>
      <c r="U602" s="130"/>
      <c r="V602" s="130"/>
      <c r="W602" s="130"/>
      <c r="X602" s="130"/>
      <c r="Y602" s="130"/>
      <c r="Z602" s="130"/>
    </row>
    <row r="603" spans="1:26" ht="15.75" customHeight="1">
      <c r="A603" s="130"/>
      <c r="B603" s="130"/>
      <c r="C603" s="130"/>
      <c r="D603" s="130"/>
      <c r="E603" s="130"/>
      <c r="F603" s="130"/>
      <c r="G603" s="130"/>
      <c r="H603" s="130"/>
      <c r="I603" s="130"/>
      <c r="J603" s="130"/>
      <c r="K603" s="130"/>
      <c r="L603" s="130"/>
      <c r="M603" s="130"/>
      <c r="N603" s="157"/>
      <c r="O603" s="89"/>
      <c r="P603" s="54"/>
      <c r="Q603" s="130"/>
      <c r="R603" s="130"/>
      <c r="S603" s="130"/>
      <c r="T603" s="130"/>
      <c r="U603" s="130"/>
      <c r="V603" s="130"/>
      <c r="W603" s="130"/>
      <c r="X603" s="130"/>
      <c r="Y603" s="130"/>
      <c r="Z603" s="130"/>
    </row>
    <row r="604" spans="1:26" ht="15.75" customHeight="1">
      <c r="A604" s="130"/>
      <c r="B604" s="130"/>
      <c r="C604" s="130"/>
      <c r="D604" s="130"/>
      <c r="E604" s="130"/>
      <c r="F604" s="130"/>
      <c r="G604" s="130"/>
      <c r="H604" s="130"/>
      <c r="I604" s="130"/>
      <c r="J604" s="130"/>
      <c r="K604" s="130"/>
      <c r="L604" s="130"/>
      <c r="M604" s="130"/>
      <c r="N604" s="157"/>
      <c r="O604" s="89"/>
      <c r="P604" s="54"/>
      <c r="Q604" s="130"/>
      <c r="R604" s="130"/>
      <c r="S604" s="130"/>
      <c r="T604" s="130"/>
      <c r="U604" s="130"/>
      <c r="V604" s="130"/>
      <c r="W604" s="130"/>
      <c r="X604" s="130"/>
      <c r="Y604" s="130"/>
      <c r="Z604" s="130"/>
    </row>
    <row r="605" spans="1:26" ht="15.75" customHeight="1">
      <c r="A605" s="130"/>
      <c r="B605" s="130"/>
      <c r="C605" s="130"/>
      <c r="D605" s="130"/>
      <c r="E605" s="130"/>
      <c r="F605" s="130"/>
      <c r="G605" s="130"/>
      <c r="H605" s="130"/>
      <c r="I605" s="130"/>
      <c r="J605" s="130"/>
      <c r="K605" s="130"/>
      <c r="L605" s="130"/>
      <c r="M605" s="130"/>
      <c r="N605" s="157"/>
      <c r="O605" s="89"/>
      <c r="P605" s="54"/>
      <c r="Q605" s="130"/>
      <c r="R605" s="130"/>
      <c r="S605" s="130"/>
      <c r="T605" s="130"/>
      <c r="U605" s="130"/>
      <c r="V605" s="130"/>
      <c r="W605" s="130"/>
      <c r="X605" s="130"/>
      <c r="Y605" s="130"/>
      <c r="Z605" s="130"/>
    </row>
    <row r="606" spans="1:26" ht="15.75" customHeight="1">
      <c r="A606" s="130"/>
      <c r="B606" s="130"/>
      <c r="C606" s="130"/>
      <c r="D606" s="130"/>
      <c r="E606" s="130"/>
      <c r="F606" s="130"/>
      <c r="G606" s="130"/>
      <c r="H606" s="130"/>
      <c r="I606" s="130"/>
      <c r="J606" s="130"/>
      <c r="K606" s="130"/>
      <c r="L606" s="130"/>
      <c r="M606" s="130"/>
      <c r="N606" s="157"/>
      <c r="O606" s="89"/>
      <c r="P606" s="54"/>
      <c r="Q606" s="130"/>
      <c r="R606" s="130"/>
      <c r="S606" s="130"/>
      <c r="T606" s="130"/>
      <c r="U606" s="130"/>
      <c r="V606" s="130"/>
      <c r="W606" s="130"/>
      <c r="X606" s="130"/>
      <c r="Y606" s="130"/>
      <c r="Z606" s="130"/>
    </row>
    <row r="607" spans="1:26" ht="15.75" customHeight="1">
      <c r="A607" s="130"/>
      <c r="B607" s="130"/>
      <c r="C607" s="130"/>
      <c r="D607" s="130"/>
      <c r="E607" s="130"/>
      <c r="F607" s="130"/>
      <c r="G607" s="130"/>
      <c r="H607" s="130"/>
      <c r="I607" s="130"/>
      <c r="J607" s="130"/>
      <c r="K607" s="130"/>
      <c r="L607" s="130"/>
      <c r="M607" s="130"/>
      <c r="N607" s="157"/>
      <c r="O607" s="89"/>
      <c r="P607" s="54"/>
      <c r="Q607" s="130"/>
      <c r="R607" s="130"/>
      <c r="S607" s="130"/>
      <c r="T607" s="130"/>
      <c r="U607" s="130"/>
      <c r="V607" s="130"/>
      <c r="W607" s="130"/>
      <c r="X607" s="130"/>
      <c r="Y607" s="130"/>
      <c r="Z607" s="130"/>
    </row>
    <row r="608" spans="1:26" ht="15.75" customHeight="1">
      <c r="A608" s="130"/>
      <c r="B608" s="130"/>
      <c r="C608" s="130"/>
      <c r="D608" s="130"/>
      <c r="E608" s="130"/>
      <c r="F608" s="130"/>
      <c r="G608" s="130"/>
      <c r="H608" s="130"/>
      <c r="I608" s="130"/>
      <c r="J608" s="130"/>
      <c r="K608" s="130"/>
      <c r="L608" s="130"/>
      <c r="M608" s="130"/>
      <c r="N608" s="157"/>
      <c r="O608" s="89"/>
      <c r="P608" s="54"/>
      <c r="Q608" s="130"/>
      <c r="R608" s="130"/>
      <c r="S608" s="130"/>
      <c r="T608" s="130"/>
      <c r="U608" s="130"/>
      <c r="V608" s="130"/>
      <c r="W608" s="130"/>
      <c r="X608" s="130"/>
      <c r="Y608" s="130"/>
      <c r="Z608" s="130"/>
    </row>
    <row r="609" spans="1:26" ht="15.75" customHeight="1">
      <c r="A609" s="130"/>
      <c r="B609" s="130"/>
      <c r="C609" s="130"/>
      <c r="D609" s="130"/>
      <c r="E609" s="130"/>
      <c r="F609" s="130"/>
      <c r="G609" s="130"/>
      <c r="H609" s="130"/>
      <c r="I609" s="130"/>
      <c r="J609" s="130"/>
      <c r="K609" s="130"/>
      <c r="L609" s="130"/>
      <c r="M609" s="130"/>
      <c r="N609" s="157"/>
      <c r="O609" s="89"/>
      <c r="P609" s="54"/>
      <c r="Q609" s="130"/>
      <c r="R609" s="130"/>
      <c r="S609" s="130"/>
      <c r="T609" s="130"/>
      <c r="U609" s="130"/>
      <c r="V609" s="130"/>
      <c r="W609" s="130"/>
      <c r="X609" s="130"/>
      <c r="Y609" s="130"/>
      <c r="Z609" s="130"/>
    </row>
    <row r="610" spans="1:26" ht="15.75" customHeight="1">
      <c r="A610" s="130"/>
      <c r="B610" s="130"/>
      <c r="C610" s="130"/>
      <c r="D610" s="130"/>
      <c r="E610" s="130"/>
      <c r="F610" s="130"/>
      <c r="G610" s="130"/>
      <c r="H610" s="130"/>
      <c r="I610" s="130"/>
      <c r="J610" s="130"/>
      <c r="K610" s="130"/>
      <c r="L610" s="130"/>
      <c r="M610" s="130"/>
      <c r="N610" s="157"/>
      <c r="O610" s="89"/>
      <c r="P610" s="54"/>
      <c r="Q610" s="130"/>
      <c r="R610" s="130"/>
      <c r="S610" s="130"/>
      <c r="T610" s="130"/>
      <c r="U610" s="130"/>
      <c r="V610" s="130"/>
      <c r="W610" s="130"/>
      <c r="X610" s="130"/>
      <c r="Y610" s="130"/>
      <c r="Z610" s="130"/>
    </row>
    <row r="611" spans="1:26" ht="15.75" customHeight="1">
      <c r="A611" s="130"/>
      <c r="B611" s="130"/>
      <c r="C611" s="130"/>
      <c r="D611" s="130"/>
      <c r="E611" s="130"/>
      <c r="F611" s="130"/>
      <c r="G611" s="130"/>
      <c r="H611" s="130"/>
      <c r="I611" s="130"/>
      <c r="J611" s="130"/>
      <c r="K611" s="130"/>
      <c r="L611" s="130"/>
      <c r="M611" s="130"/>
      <c r="N611" s="157"/>
      <c r="O611" s="89"/>
      <c r="P611" s="54"/>
      <c r="Q611" s="130"/>
      <c r="R611" s="130"/>
      <c r="S611" s="130"/>
      <c r="T611" s="130"/>
      <c r="U611" s="130"/>
      <c r="V611" s="130"/>
      <c r="W611" s="130"/>
      <c r="X611" s="130"/>
      <c r="Y611" s="130"/>
      <c r="Z611" s="130"/>
    </row>
    <row r="612" spans="1:26" ht="15.75" customHeight="1">
      <c r="A612" s="130"/>
      <c r="B612" s="130"/>
      <c r="C612" s="130"/>
      <c r="D612" s="130"/>
      <c r="E612" s="130"/>
      <c r="F612" s="130"/>
      <c r="G612" s="130"/>
      <c r="H612" s="130"/>
      <c r="I612" s="130"/>
      <c r="J612" s="130"/>
      <c r="K612" s="130"/>
      <c r="L612" s="130"/>
      <c r="M612" s="130"/>
      <c r="N612" s="157"/>
      <c r="O612" s="89"/>
      <c r="P612" s="54"/>
      <c r="Q612" s="130"/>
      <c r="R612" s="130"/>
      <c r="S612" s="130"/>
      <c r="T612" s="130"/>
      <c r="U612" s="130"/>
      <c r="V612" s="130"/>
      <c r="W612" s="130"/>
      <c r="X612" s="130"/>
      <c r="Y612" s="130"/>
      <c r="Z612" s="130"/>
    </row>
    <row r="613" spans="1:26" ht="15.75" customHeight="1">
      <c r="A613" s="130"/>
      <c r="B613" s="130"/>
      <c r="C613" s="130"/>
      <c r="D613" s="130"/>
      <c r="E613" s="130"/>
      <c r="F613" s="130"/>
      <c r="G613" s="130"/>
      <c r="H613" s="130"/>
      <c r="I613" s="130"/>
      <c r="J613" s="130"/>
      <c r="K613" s="130"/>
      <c r="L613" s="130"/>
      <c r="M613" s="130"/>
      <c r="N613" s="157"/>
      <c r="O613" s="89"/>
      <c r="P613" s="54"/>
      <c r="Q613" s="130"/>
      <c r="R613" s="130"/>
      <c r="S613" s="130"/>
      <c r="T613" s="130"/>
      <c r="U613" s="130"/>
      <c r="V613" s="130"/>
      <c r="W613" s="130"/>
      <c r="X613" s="130"/>
      <c r="Y613" s="130"/>
      <c r="Z613" s="130"/>
    </row>
    <row r="614" spans="1:26" ht="15.75" customHeight="1">
      <c r="A614" s="130"/>
      <c r="B614" s="130"/>
      <c r="C614" s="130"/>
      <c r="D614" s="130"/>
      <c r="E614" s="130"/>
      <c r="F614" s="130"/>
      <c r="G614" s="130"/>
      <c r="H614" s="130"/>
      <c r="I614" s="130"/>
      <c r="J614" s="130"/>
      <c r="K614" s="130"/>
      <c r="L614" s="130"/>
      <c r="M614" s="130"/>
      <c r="N614" s="157"/>
      <c r="O614" s="89"/>
      <c r="P614" s="54"/>
      <c r="Q614" s="130"/>
      <c r="R614" s="130"/>
      <c r="S614" s="130"/>
      <c r="T614" s="130"/>
      <c r="U614" s="130"/>
      <c r="V614" s="130"/>
      <c r="W614" s="130"/>
      <c r="X614" s="130"/>
      <c r="Y614" s="130"/>
      <c r="Z614" s="130"/>
    </row>
    <row r="615" spans="1:26" ht="15.75" customHeight="1">
      <c r="A615" s="130"/>
      <c r="B615" s="130"/>
      <c r="C615" s="130"/>
      <c r="D615" s="130"/>
      <c r="E615" s="130"/>
      <c r="F615" s="130"/>
      <c r="G615" s="130"/>
      <c r="H615" s="130"/>
      <c r="I615" s="130"/>
      <c r="J615" s="130"/>
      <c r="K615" s="130"/>
      <c r="L615" s="130"/>
      <c r="M615" s="130"/>
      <c r="N615" s="157"/>
      <c r="O615" s="89"/>
      <c r="P615" s="54"/>
      <c r="Q615" s="130"/>
      <c r="R615" s="130"/>
      <c r="S615" s="130"/>
      <c r="T615" s="130"/>
      <c r="U615" s="130"/>
      <c r="V615" s="130"/>
      <c r="W615" s="130"/>
      <c r="X615" s="130"/>
      <c r="Y615" s="130"/>
      <c r="Z615" s="130"/>
    </row>
    <row r="616" spans="1:26" ht="15.75" customHeight="1">
      <c r="A616" s="130"/>
      <c r="B616" s="130"/>
      <c r="C616" s="130"/>
      <c r="D616" s="130"/>
      <c r="E616" s="130"/>
      <c r="F616" s="130"/>
      <c r="G616" s="130"/>
      <c r="H616" s="130"/>
      <c r="I616" s="130"/>
      <c r="J616" s="130"/>
      <c r="K616" s="130"/>
      <c r="L616" s="130"/>
      <c r="M616" s="130"/>
      <c r="N616" s="157"/>
      <c r="O616" s="89"/>
      <c r="P616" s="54"/>
      <c r="Q616" s="130"/>
      <c r="R616" s="130"/>
      <c r="S616" s="130"/>
      <c r="T616" s="130"/>
      <c r="U616" s="130"/>
      <c r="V616" s="130"/>
      <c r="W616" s="130"/>
      <c r="X616" s="130"/>
      <c r="Y616" s="130"/>
      <c r="Z616" s="130"/>
    </row>
    <row r="617" spans="1:26" ht="15.75" customHeight="1">
      <c r="A617" s="130"/>
      <c r="B617" s="130"/>
      <c r="C617" s="130"/>
      <c r="D617" s="130"/>
      <c r="E617" s="130"/>
      <c r="F617" s="130"/>
      <c r="G617" s="130"/>
      <c r="H617" s="130"/>
      <c r="I617" s="130"/>
      <c r="J617" s="130"/>
      <c r="K617" s="130"/>
      <c r="L617" s="130"/>
      <c r="M617" s="130"/>
      <c r="N617" s="157"/>
      <c r="O617" s="89"/>
      <c r="P617" s="54"/>
      <c r="Q617" s="130"/>
      <c r="R617" s="130"/>
      <c r="S617" s="130"/>
      <c r="T617" s="130"/>
      <c r="U617" s="130"/>
      <c r="V617" s="130"/>
      <c r="W617" s="130"/>
      <c r="X617" s="130"/>
      <c r="Y617" s="130"/>
      <c r="Z617" s="130"/>
    </row>
    <row r="618" spans="1:26" ht="15.75" customHeight="1">
      <c r="A618" s="130"/>
      <c r="B618" s="130"/>
      <c r="C618" s="130"/>
      <c r="D618" s="130"/>
      <c r="E618" s="130"/>
      <c r="F618" s="130"/>
      <c r="G618" s="130"/>
      <c r="H618" s="130"/>
      <c r="I618" s="130"/>
      <c r="J618" s="130"/>
      <c r="K618" s="130"/>
      <c r="L618" s="130"/>
      <c r="M618" s="130"/>
      <c r="N618" s="157"/>
      <c r="O618" s="89"/>
      <c r="P618" s="54"/>
      <c r="Q618" s="130"/>
      <c r="R618" s="130"/>
      <c r="S618" s="130"/>
      <c r="T618" s="130"/>
      <c r="U618" s="130"/>
      <c r="V618" s="130"/>
      <c r="W618" s="130"/>
      <c r="X618" s="130"/>
      <c r="Y618" s="130"/>
      <c r="Z618" s="130"/>
    </row>
    <row r="619" spans="1:26" ht="15.75" customHeight="1">
      <c r="A619" s="130"/>
      <c r="B619" s="130"/>
      <c r="C619" s="130"/>
      <c r="D619" s="130"/>
      <c r="E619" s="130"/>
      <c r="F619" s="130"/>
      <c r="G619" s="130"/>
      <c r="H619" s="130"/>
      <c r="I619" s="130"/>
      <c r="J619" s="130"/>
      <c r="K619" s="130"/>
      <c r="L619" s="130"/>
      <c r="M619" s="130"/>
      <c r="N619" s="157"/>
      <c r="O619" s="89"/>
      <c r="P619" s="54"/>
      <c r="Q619" s="130"/>
      <c r="R619" s="130"/>
      <c r="S619" s="130"/>
      <c r="T619" s="130"/>
      <c r="U619" s="130"/>
      <c r="V619" s="130"/>
      <c r="W619" s="130"/>
      <c r="X619" s="130"/>
      <c r="Y619" s="130"/>
      <c r="Z619" s="130"/>
    </row>
    <row r="620" spans="1:26" ht="15.75" customHeight="1">
      <c r="A620" s="130"/>
      <c r="B620" s="130"/>
      <c r="C620" s="130"/>
      <c r="D620" s="130"/>
      <c r="E620" s="130"/>
      <c r="F620" s="130"/>
      <c r="G620" s="130"/>
      <c r="H620" s="130"/>
      <c r="I620" s="130"/>
      <c r="J620" s="130"/>
      <c r="K620" s="130"/>
      <c r="L620" s="130"/>
      <c r="M620" s="130"/>
      <c r="N620" s="157"/>
      <c r="O620" s="89"/>
      <c r="P620" s="54"/>
      <c r="Q620" s="130"/>
      <c r="R620" s="130"/>
      <c r="S620" s="130"/>
      <c r="T620" s="130"/>
      <c r="U620" s="130"/>
      <c r="V620" s="130"/>
      <c r="W620" s="130"/>
      <c r="X620" s="130"/>
      <c r="Y620" s="130"/>
      <c r="Z620" s="130"/>
    </row>
    <row r="621" spans="1:26" ht="15.75" customHeight="1">
      <c r="A621" s="130"/>
      <c r="B621" s="130"/>
      <c r="C621" s="130"/>
      <c r="D621" s="130"/>
      <c r="E621" s="130"/>
      <c r="F621" s="130"/>
      <c r="G621" s="130"/>
      <c r="H621" s="130"/>
      <c r="I621" s="130"/>
      <c r="J621" s="130"/>
      <c r="K621" s="130"/>
      <c r="L621" s="130"/>
      <c r="M621" s="130"/>
      <c r="N621" s="157"/>
      <c r="O621" s="89"/>
      <c r="P621" s="54"/>
      <c r="Q621" s="130"/>
      <c r="R621" s="130"/>
      <c r="S621" s="130"/>
      <c r="T621" s="130"/>
      <c r="U621" s="130"/>
      <c r="V621" s="130"/>
      <c r="W621" s="130"/>
      <c r="X621" s="130"/>
      <c r="Y621" s="130"/>
      <c r="Z621" s="130"/>
    </row>
    <row r="622" spans="1:26" ht="15.75" customHeight="1">
      <c r="A622" s="130"/>
      <c r="B622" s="130"/>
      <c r="C622" s="130"/>
      <c r="D622" s="130"/>
      <c r="E622" s="130"/>
      <c r="F622" s="130"/>
      <c r="G622" s="130"/>
      <c r="H622" s="130"/>
      <c r="I622" s="130"/>
      <c r="J622" s="130"/>
      <c r="K622" s="130"/>
      <c r="L622" s="130"/>
      <c r="M622" s="130"/>
      <c r="N622" s="157"/>
      <c r="O622" s="89"/>
      <c r="P622" s="54"/>
      <c r="Q622" s="130"/>
      <c r="R622" s="130"/>
      <c r="S622" s="130"/>
      <c r="T622" s="130"/>
      <c r="U622" s="130"/>
      <c r="V622" s="130"/>
      <c r="W622" s="130"/>
      <c r="X622" s="130"/>
      <c r="Y622" s="130"/>
      <c r="Z622" s="130"/>
    </row>
    <row r="623" spans="1:26" ht="15.75" customHeight="1">
      <c r="A623" s="130"/>
      <c r="B623" s="130"/>
      <c r="C623" s="130"/>
      <c r="D623" s="130"/>
      <c r="E623" s="130"/>
      <c r="F623" s="130"/>
      <c r="G623" s="130"/>
      <c r="H623" s="130"/>
      <c r="I623" s="130"/>
      <c r="J623" s="130"/>
      <c r="K623" s="130"/>
      <c r="L623" s="130"/>
      <c r="M623" s="130"/>
      <c r="N623" s="157"/>
      <c r="O623" s="89"/>
      <c r="P623" s="54"/>
      <c r="Q623" s="130"/>
      <c r="R623" s="130"/>
      <c r="S623" s="130"/>
      <c r="T623" s="130"/>
      <c r="U623" s="130"/>
      <c r="V623" s="130"/>
      <c r="W623" s="130"/>
      <c r="X623" s="130"/>
      <c r="Y623" s="130"/>
      <c r="Z623" s="130"/>
    </row>
    <row r="624" spans="1:26" ht="15.75" customHeight="1">
      <c r="A624" s="130"/>
      <c r="B624" s="130"/>
      <c r="C624" s="130"/>
      <c r="D624" s="130"/>
      <c r="E624" s="130"/>
      <c r="F624" s="130"/>
      <c r="G624" s="130"/>
      <c r="H624" s="130"/>
      <c r="I624" s="130"/>
      <c r="J624" s="130"/>
      <c r="K624" s="130"/>
      <c r="L624" s="130"/>
      <c r="M624" s="130"/>
      <c r="N624" s="157"/>
      <c r="O624" s="89"/>
      <c r="P624" s="54"/>
      <c r="Q624" s="130"/>
      <c r="R624" s="130"/>
      <c r="S624" s="130"/>
      <c r="T624" s="130"/>
      <c r="U624" s="130"/>
      <c r="V624" s="130"/>
      <c r="W624" s="130"/>
      <c r="X624" s="130"/>
      <c r="Y624" s="130"/>
      <c r="Z624" s="130"/>
    </row>
    <row r="625" spans="1:26" ht="15.75" customHeight="1">
      <c r="A625" s="130"/>
      <c r="B625" s="130"/>
      <c r="C625" s="130"/>
      <c r="D625" s="130"/>
      <c r="E625" s="130"/>
      <c r="F625" s="130"/>
      <c r="G625" s="130"/>
      <c r="H625" s="130"/>
      <c r="I625" s="130"/>
      <c r="J625" s="130"/>
      <c r="K625" s="130"/>
      <c r="L625" s="130"/>
      <c r="M625" s="130"/>
      <c r="N625" s="157"/>
      <c r="O625" s="89"/>
      <c r="P625" s="54"/>
      <c r="Q625" s="130"/>
      <c r="R625" s="130"/>
      <c r="S625" s="130"/>
      <c r="T625" s="130"/>
      <c r="U625" s="130"/>
      <c r="V625" s="130"/>
      <c r="W625" s="130"/>
      <c r="X625" s="130"/>
      <c r="Y625" s="130"/>
      <c r="Z625" s="130"/>
    </row>
    <row r="626" spans="1:26" ht="15.75" customHeight="1">
      <c r="A626" s="130"/>
      <c r="B626" s="130"/>
      <c r="C626" s="130"/>
      <c r="D626" s="130"/>
      <c r="E626" s="130"/>
      <c r="F626" s="130"/>
      <c r="G626" s="130"/>
      <c r="H626" s="130"/>
      <c r="I626" s="130"/>
      <c r="J626" s="130"/>
      <c r="K626" s="130"/>
      <c r="L626" s="130"/>
      <c r="M626" s="130"/>
      <c r="N626" s="157"/>
      <c r="O626" s="89"/>
      <c r="P626" s="54"/>
      <c r="Q626" s="130"/>
      <c r="R626" s="130"/>
      <c r="S626" s="130"/>
      <c r="T626" s="130"/>
      <c r="U626" s="130"/>
      <c r="V626" s="130"/>
      <c r="W626" s="130"/>
      <c r="X626" s="130"/>
      <c r="Y626" s="130"/>
      <c r="Z626" s="130"/>
    </row>
    <row r="627" spans="1:26" ht="15.75" customHeight="1">
      <c r="A627" s="130"/>
      <c r="B627" s="130"/>
      <c r="C627" s="130"/>
      <c r="D627" s="130"/>
      <c r="E627" s="130"/>
      <c r="F627" s="130"/>
      <c r="G627" s="130"/>
      <c r="H627" s="130"/>
      <c r="I627" s="130"/>
      <c r="J627" s="130"/>
      <c r="K627" s="130"/>
      <c r="L627" s="130"/>
      <c r="M627" s="130"/>
      <c r="N627" s="157"/>
      <c r="O627" s="89"/>
      <c r="P627" s="54"/>
      <c r="Q627" s="130"/>
      <c r="R627" s="130"/>
      <c r="S627" s="130"/>
      <c r="T627" s="130"/>
      <c r="U627" s="130"/>
      <c r="V627" s="130"/>
      <c r="W627" s="130"/>
      <c r="X627" s="130"/>
      <c r="Y627" s="130"/>
      <c r="Z627" s="130"/>
    </row>
    <row r="628" spans="1:26" ht="15.75" customHeight="1">
      <c r="A628" s="130"/>
      <c r="B628" s="130"/>
      <c r="C628" s="130"/>
      <c r="D628" s="130"/>
      <c r="E628" s="130"/>
      <c r="F628" s="130"/>
      <c r="G628" s="130"/>
      <c r="H628" s="130"/>
      <c r="I628" s="130"/>
      <c r="J628" s="130"/>
      <c r="K628" s="130"/>
      <c r="L628" s="130"/>
      <c r="M628" s="130"/>
      <c r="N628" s="157"/>
      <c r="O628" s="89"/>
      <c r="P628" s="54"/>
      <c r="Q628" s="130"/>
      <c r="R628" s="130"/>
      <c r="S628" s="130"/>
      <c r="T628" s="130"/>
      <c r="U628" s="130"/>
      <c r="V628" s="130"/>
      <c r="W628" s="130"/>
      <c r="X628" s="130"/>
      <c r="Y628" s="130"/>
      <c r="Z628" s="130"/>
    </row>
    <row r="629" spans="1:26" ht="15.75" customHeight="1">
      <c r="A629" s="130"/>
      <c r="B629" s="130"/>
      <c r="C629" s="130"/>
      <c r="D629" s="130"/>
      <c r="E629" s="130"/>
      <c r="F629" s="130"/>
      <c r="G629" s="130"/>
      <c r="H629" s="130"/>
      <c r="I629" s="130"/>
      <c r="J629" s="130"/>
      <c r="K629" s="130"/>
      <c r="L629" s="130"/>
      <c r="M629" s="130"/>
      <c r="N629" s="157"/>
      <c r="O629" s="89"/>
      <c r="P629" s="54"/>
      <c r="Q629" s="130"/>
      <c r="R629" s="130"/>
      <c r="S629" s="130"/>
      <c r="T629" s="130"/>
      <c r="U629" s="130"/>
      <c r="V629" s="130"/>
      <c r="W629" s="130"/>
      <c r="X629" s="130"/>
      <c r="Y629" s="130"/>
      <c r="Z629" s="130"/>
    </row>
    <row r="630" spans="1:26" ht="15.75" customHeight="1">
      <c r="A630" s="130"/>
      <c r="B630" s="130"/>
      <c r="C630" s="130"/>
      <c r="D630" s="130"/>
      <c r="E630" s="130"/>
      <c r="F630" s="130"/>
      <c r="G630" s="130"/>
      <c r="H630" s="130"/>
      <c r="I630" s="130"/>
      <c r="J630" s="130"/>
      <c r="K630" s="130"/>
      <c r="L630" s="130"/>
      <c r="M630" s="130"/>
      <c r="N630" s="157"/>
      <c r="O630" s="89"/>
      <c r="P630" s="54"/>
      <c r="Q630" s="130"/>
      <c r="R630" s="130"/>
      <c r="S630" s="130"/>
      <c r="T630" s="130"/>
      <c r="U630" s="130"/>
      <c r="V630" s="130"/>
      <c r="W630" s="130"/>
      <c r="X630" s="130"/>
      <c r="Y630" s="130"/>
      <c r="Z630" s="130"/>
    </row>
    <row r="631" spans="1:26" ht="15.75" customHeight="1">
      <c r="A631" s="130"/>
      <c r="B631" s="130"/>
      <c r="C631" s="130"/>
      <c r="D631" s="130"/>
      <c r="E631" s="130"/>
      <c r="F631" s="130"/>
      <c r="G631" s="130"/>
      <c r="H631" s="130"/>
      <c r="I631" s="130"/>
      <c r="J631" s="130"/>
      <c r="K631" s="130"/>
      <c r="L631" s="130"/>
      <c r="M631" s="130"/>
      <c r="N631" s="157"/>
      <c r="O631" s="89"/>
      <c r="P631" s="54"/>
      <c r="Q631" s="130"/>
      <c r="R631" s="130"/>
      <c r="S631" s="130"/>
      <c r="T631" s="130"/>
      <c r="U631" s="130"/>
      <c r="V631" s="130"/>
      <c r="W631" s="130"/>
      <c r="X631" s="130"/>
      <c r="Y631" s="130"/>
      <c r="Z631" s="130"/>
    </row>
    <row r="632" spans="1:26" ht="15.75" customHeight="1">
      <c r="A632" s="130"/>
      <c r="B632" s="130"/>
      <c r="C632" s="130"/>
      <c r="D632" s="130"/>
      <c r="E632" s="130"/>
      <c r="F632" s="130"/>
      <c r="G632" s="130"/>
      <c r="H632" s="130"/>
      <c r="I632" s="130"/>
      <c r="J632" s="130"/>
      <c r="K632" s="130"/>
      <c r="L632" s="130"/>
      <c r="M632" s="130"/>
      <c r="N632" s="157"/>
      <c r="O632" s="89"/>
      <c r="P632" s="54"/>
      <c r="Q632" s="130"/>
      <c r="R632" s="130"/>
      <c r="S632" s="130"/>
      <c r="T632" s="130"/>
      <c r="U632" s="130"/>
      <c r="V632" s="130"/>
      <c r="W632" s="130"/>
      <c r="X632" s="130"/>
      <c r="Y632" s="130"/>
      <c r="Z632" s="130"/>
    </row>
    <row r="633" spans="1:26" ht="15.75" customHeight="1">
      <c r="A633" s="130"/>
      <c r="B633" s="130"/>
      <c r="C633" s="130"/>
      <c r="D633" s="130"/>
      <c r="E633" s="130"/>
      <c r="F633" s="130"/>
      <c r="G633" s="130"/>
      <c r="H633" s="130"/>
      <c r="I633" s="130"/>
      <c r="J633" s="130"/>
      <c r="K633" s="130"/>
      <c r="L633" s="130"/>
      <c r="M633" s="130"/>
      <c r="N633" s="157"/>
      <c r="O633" s="89"/>
      <c r="P633" s="54"/>
      <c r="Q633" s="130"/>
      <c r="R633" s="130"/>
      <c r="S633" s="130"/>
      <c r="T633" s="130"/>
      <c r="U633" s="130"/>
      <c r="V633" s="130"/>
      <c r="W633" s="130"/>
      <c r="X633" s="130"/>
      <c r="Y633" s="130"/>
      <c r="Z633" s="130"/>
    </row>
    <row r="634" spans="1:26" ht="15.75" customHeight="1">
      <c r="A634" s="130"/>
      <c r="B634" s="130"/>
      <c r="C634" s="130"/>
      <c r="D634" s="130"/>
      <c r="E634" s="130"/>
      <c r="F634" s="130"/>
      <c r="G634" s="130"/>
      <c r="H634" s="130"/>
      <c r="I634" s="130"/>
      <c r="J634" s="130"/>
      <c r="K634" s="130"/>
      <c r="L634" s="130"/>
      <c r="M634" s="130"/>
      <c r="N634" s="157"/>
      <c r="O634" s="89"/>
      <c r="P634" s="54"/>
      <c r="Q634" s="130"/>
      <c r="R634" s="130"/>
      <c r="S634" s="130"/>
      <c r="T634" s="130"/>
      <c r="U634" s="130"/>
      <c r="V634" s="130"/>
      <c r="W634" s="130"/>
      <c r="X634" s="130"/>
      <c r="Y634" s="130"/>
      <c r="Z634" s="130"/>
    </row>
    <row r="635" spans="1:26" ht="15.75" customHeight="1">
      <c r="A635" s="130"/>
      <c r="B635" s="130"/>
      <c r="C635" s="130"/>
      <c r="D635" s="130"/>
      <c r="E635" s="130"/>
      <c r="F635" s="130"/>
      <c r="G635" s="130"/>
      <c r="H635" s="130"/>
      <c r="I635" s="130"/>
      <c r="J635" s="130"/>
      <c r="K635" s="130"/>
      <c r="L635" s="130"/>
      <c r="M635" s="130"/>
      <c r="N635" s="157"/>
      <c r="O635" s="89"/>
      <c r="P635" s="54"/>
      <c r="Q635" s="130"/>
      <c r="R635" s="130"/>
      <c r="S635" s="130"/>
      <c r="T635" s="130"/>
      <c r="U635" s="130"/>
      <c r="V635" s="130"/>
      <c r="W635" s="130"/>
      <c r="X635" s="130"/>
      <c r="Y635" s="130"/>
      <c r="Z635" s="130"/>
    </row>
    <row r="636" spans="1:26" ht="15.75" customHeight="1">
      <c r="A636" s="130"/>
      <c r="B636" s="130"/>
      <c r="C636" s="130"/>
      <c r="D636" s="130"/>
      <c r="E636" s="130"/>
      <c r="F636" s="130"/>
      <c r="G636" s="130"/>
      <c r="H636" s="130"/>
      <c r="I636" s="130"/>
      <c r="J636" s="130"/>
      <c r="K636" s="130"/>
      <c r="L636" s="130"/>
      <c r="M636" s="130"/>
      <c r="N636" s="157"/>
      <c r="O636" s="89"/>
      <c r="P636" s="54"/>
      <c r="Q636" s="130"/>
      <c r="R636" s="130"/>
      <c r="S636" s="130"/>
      <c r="T636" s="130"/>
      <c r="U636" s="130"/>
      <c r="V636" s="130"/>
      <c r="W636" s="130"/>
      <c r="X636" s="130"/>
      <c r="Y636" s="130"/>
      <c r="Z636" s="130"/>
    </row>
    <row r="637" spans="1:26" ht="15.75" customHeight="1">
      <c r="A637" s="130"/>
      <c r="B637" s="130"/>
      <c r="C637" s="130"/>
      <c r="D637" s="130"/>
      <c r="E637" s="130"/>
      <c r="F637" s="130"/>
      <c r="G637" s="130"/>
      <c r="H637" s="130"/>
      <c r="I637" s="130"/>
      <c r="J637" s="130"/>
      <c r="K637" s="130"/>
      <c r="L637" s="130"/>
      <c r="M637" s="130"/>
      <c r="N637" s="157"/>
      <c r="O637" s="89"/>
      <c r="P637" s="54"/>
      <c r="Q637" s="130"/>
      <c r="R637" s="130"/>
      <c r="S637" s="130"/>
      <c r="T637" s="130"/>
      <c r="U637" s="130"/>
      <c r="V637" s="130"/>
      <c r="W637" s="130"/>
      <c r="X637" s="130"/>
      <c r="Y637" s="130"/>
      <c r="Z637" s="130"/>
    </row>
    <row r="638" spans="1:26" ht="15.75" customHeight="1">
      <c r="A638" s="130"/>
      <c r="B638" s="130"/>
      <c r="C638" s="130"/>
      <c r="D638" s="130"/>
      <c r="E638" s="130"/>
      <c r="F638" s="130"/>
      <c r="G638" s="130"/>
      <c r="H638" s="130"/>
      <c r="I638" s="130"/>
      <c r="J638" s="130"/>
      <c r="K638" s="130"/>
      <c r="L638" s="130"/>
      <c r="M638" s="130"/>
      <c r="N638" s="157"/>
      <c r="O638" s="89"/>
      <c r="P638" s="54"/>
      <c r="Q638" s="130"/>
      <c r="R638" s="130"/>
      <c r="S638" s="130"/>
      <c r="T638" s="130"/>
      <c r="U638" s="130"/>
      <c r="V638" s="130"/>
      <c r="W638" s="130"/>
      <c r="X638" s="130"/>
      <c r="Y638" s="130"/>
      <c r="Z638" s="130"/>
    </row>
    <row r="639" spans="1:26" ht="15.75" customHeight="1">
      <c r="A639" s="130"/>
      <c r="B639" s="130"/>
      <c r="C639" s="130"/>
      <c r="D639" s="130"/>
      <c r="E639" s="130"/>
      <c r="F639" s="130"/>
      <c r="G639" s="130"/>
      <c r="H639" s="130"/>
      <c r="I639" s="130"/>
      <c r="J639" s="130"/>
      <c r="K639" s="130"/>
      <c r="L639" s="130"/>
      <c r="M639" s="130"/>
      <c r="N639" s="157"/>
      <c r="O639" s="89"/>
      <c r="P639" s="54"/>
      <c r="Q639" s="130"/>
      <c r="R639" s="130"/>
      <c r="S639" s="130"/>
      <c r="T639" s="130"/>
      <c r="U639" s="130"/>
      <c r="V639" s="130"/>
      <c r="W639" s="130"/>
      <c r="X639" s="130"/>
      <c r="Y639" s="130"/>
      <c r="Z639" s="130"/>
    </row>
    <row r="640" spans="1:26" ht="15.75" customHeight="1">
      <c r="A640" s="130"/>
      <c r="B640" s="130"/>
      <c r="C640" s="130"/>
      <c r="D640" s="130"/>
      <c r="E640" s="130"/>
      <c r="F640" s="130"/>
      <c r="G640" s="130"/>
      <c r="H640" s="130"/>
      <c r="I640" s="130"/>
      <c r="J640" s="130"/>
      <c r="K640" s="130"/>
      <c r="L640" s="130"/>
      <c r="M640" s="130"/>
      <c r="N640" s="157"/>
      <c r="O640" s="89"/>
      <c r="P640" s="54"/>
      <c r="Q640" s="130"/>
      <c r="R640" s="130"/>
      <c r="S640" s="130"/>
      <c r="T640" s="130"/>
      <c r="U640" s="130"/>
      <c r="V640" s="130"/>
      <c r="W640" s="130"/>
      <c r="X640" s="130"/>
      <c r="Y640" s="130"/>
      <c r="Z640" s="130"/>
    </row>
    <row r="641" spans="1:26" ht="15.75" customHeight="1">
      <c r="A641" s="130"/>
      <c r="B641" s="130"/>
      <c r="C641" s="130"/>
      <c r="D641" s="130"/>
      <c r="E641" s="130"/>
      <c r="F641" s="130"/>
      <c r="G641" s="130"/>
      <c r="H641" s="130"/>
      <c r="I641" s="130"/>
      <c r="J641" s="130"/>
      <c r="K641" s="130"/>
      <c r="L641" s="130"/>
      <c r="M641" s="130"/>
      <c r="N641" s="157"/>
      <c r="O641" s="89"/>
      <c r="P641" s="54"/>
      <c r="Q641" s="130"/>
      <c r="R641" s="130"/>
      <c r="S641" s="130"/>
      <c r="T641" s="130"/>
      <c r="U641" s="130"/>
      <c r="V641" s="130"/>
      <c r="W641" s="130"/>
      <c r="X641" s="130"/>
      <c r="Y641" s="130"/>
      <c r="Z641" s="130"/>
    </row>
    <row r="642" spans="1:26" ht="15.75" customHeight="1">
      <c r="A642" s="130"/>
      <c r="B642" s="130"/>
      <c r="C642" s="130"/>
      <c r="D642" s="130"/>
      <c r="E642" s="130"/>
      <c r="F642" s="130"/>
      <c r="G642" s="130"/>
      <c r="H642" s="130"/>
      <c r="I642" s="130"/>
      <c r="J642" s="130"/>
      <c r="K642" s="130"/>
      <c r="L642" s="130"/>
      <c r="M642" s="130"/>
      <c r="N642" s="157"/>
      <c r="O642" s="89"/>
      <c r="P642" s="54"/>
      <c r="Q642" s="130"/>
      <c r="R642" s="130"/>
      <c r="S642" s="130"/>
      <c r="T642" s="130"/>
      <c r="U642" s="130"/>
      <c r="V642" s="130"/>
      <c r="W642" s="130"/>
      <c r="X642" s="130"/>
      <c r="Y642" s="130"/>
      <c r="Z642" s="130"/>
    </row>
    <row r="643" spans="1:26" ht="15.75" customHeight="1">
      <c r="A643" s="130"/>
      <c r="B643" s="130"/>
      <c r="C643" s="130"/>
      <c r="D643" s="130"/>
      <c r="E643" s="130"/>
      <c r="F643" s="130"/>
      <c r="G643" s="130"/>
      <c r="H643" s="130"/>
      <c r="I643" s="130"/>
      <c r="J643" s="130"/>
      <c r="K643" s="130"/>
      <c r="L643" s="130"/>
      <c r="M643" s="130"/>
      <c r="N643" s="157"/>
      <c r="O643" s="89"/>
      <c r="P643" s="54"/>
      <c r="Q643" s="130"/>
      <c r="R643" s="130"/>
      <c r="S643" s="130"/>
      <c r="T643" s="130"/>
      <c r="U643" s="130"/>
      <c r="V643" s="130"/>
      <c r="W643" s="130"/>
      <c r="X643" s="130"/>
      <c r="Y643" s="130"/>
      <c r="Z643" s="130"/>
    </row>
    <row r="644" spans="1:26" ht="15.75" customHeight="1">
      <c r="A644" s="130"/>
      <c r="B644" s="130"/>
      <c r="C644" s="130"/>
      <c r="D644" s="130"/>
      <c r="E644" s="130"/>
      <c r="F644" s="130"/>
      <c r="G644" s="130"/>
      <c r="H644" s="130"/>
      <c r="I644" s="130"/>
      <c r="J644" s="130"/>
      <c r="K644" s="130"/>
      <c r="L644" s="130"/>
      <c r="M644" s="130"/>
      <c r="N644" s="157"/>
      <c r="O644" s="89"/>
      <c r="P644" s="54"/>
      <c r="Q644" s="130"/>
      <c r="R644" s="130"/>
      <c r="S644" s="130"/>
      <c r="T644" s="130"/>
      <c r="U644" s="130"/>
      <c r="V644" s="130"/>
      <c r="W644" s="130"/>
      <c r="X644" s="130"/>
      <c r="Y644" s="130"/>
      <c r="Z644" s="130"/>
    </row>
    <row r="645" spans="1:26" ht="15.75" customHeight="1">
      <c r="A645" s="130"/>
      <c r="B645" s="130"/>
      <c r="C645" s="130"/>
      <c r="D645" s="130"/>
      <c r="E645" s="130"/>
      <c r="F645" s="130"/>
      <c r="G645" s="130"/>
      <c r="H645" s="130"/>
      <c r="I645" s="130"/>
      <c r="J645" s="130"/>
      <c r="K645" s="130"/>
      <c r="L645" s="130"/>
      <c r="M645" s="130"/>
      <c r="N645" s="157"/>
      <c r="O645" s="89"/>
      <c r="P645" s="54"/>
      <c r="Q645" s="130"/>
      <c r="R645" s="130"/>
      <c r="S645" s="130"/>
      <c r="T645" s="130"/>
      <c r="U645" s="130"/>
      <c r="V645" s="130"/>
      <c r="W645" s="130"/>
      <c r="X645" s="130"/>
      <c r="Y645" s="130"/>
      <c r="Z645" s="130"/>
    </row>
    <row r="646" spans="1:26" ht="15.75" customHeight="1">
      <c r="A646" s="130"/>
      <c r="B646" s="130"/>
      <c r="C646" s="130"/>
      <c r="D646" s="130"/>
      <c r="E646" s="130"/>
      <c r="F646" s="130"/>
      <c r="G646" s="130"/>
      <c r="H646" s="130"/>
      <c r="I646" s="130"/>
      <c r="J646" s="130"/>
      <c r="K646" s="130"/>
      <c r="L646" s="130"/>
      <c r="M646" s="130"/>
      <c r="N646" s="157"/>
      <c r="O646" s="89"/>
      <c r="P646" s="54"/>
      <c r="Q646" s="130"/>
      <c r="R646" s="130"/>
      <c r="S646" s="130"/>
      <c r="T646" s="130"/>
      <c r="U646" s="130"/>
      <c r="V646" s="130"/>
      <c r="W646" s="130"/>
      <c r="X646" s="130"/>
      <c r="Y646" s="130"/>
      <c r="Z646" s="130"/>
    </row>
    <row r="647" spans="1:26" ht="15.75" customHeight="1">
      <c r="A647" s="130"/>
      <c r="B647" s="130"/>
      <c r="C647" s="130"/>
      <c r="D647" s="130"/>
      <c r="E647" s="130"/>
      <c r="F647" s="130"/>
      <c r="G647" s="130"/>
      <c r="H647" s="130"/>
      <c r="I647" s="130"/>
      <c r="J647" s="130"/>
      <c r="K647" s="130"/>
      <c r="L647" s="130"/>
      <c r="M647" s="130"/>
      <c r="N647" s="157"/>
      <c r="O647" s="89"/>
      <c r="P647" s="54"/>
      <c r="Q647" s="130"/>
      <c r="R647" s="130"/>
      <c r="S647" s="130"/>
      <c r="T647" s="130"/>
      <c r="U647" s="130"/>
      <c r="V647" s="130"/>
      <c r="W647" s="130"/>
      <c r="X647" s="130"/>
      <c r="Y647" s="130"/>
      <c r="Z647" s="130"/>
    </row>
    <row r="648" spans="1:26" ht="15.75" customHeight="1">
      <c r="A648" s="130"/>
      <c r="B648" s="130"/>
      <c r="C648" s="130"/>
      <c r="D648" s="130"/>
      <c r="E648" s="130"/>
      <c r="F648" s="130"/>
      <c r="G648" s="130"/>
      <c r="H648" s="130"/>
      <c r="I648" s="130"/>
      <c r="J648" s="130"/>
      <c r="K648" s="130"/>
      <c r="L648" s="130"/>
      <c r="M648" s="130"/>
      <c r="N648" s="157"/>
      <c r="O648" s="89"/>
      <c r="P648" s="54"/>
      <c r="Q648" s="130"/>
      <c r="R648" s="130"/>
      <c r="S648" s="130"/>
      <c r="T648" s="130"/>
      <c r="U648" s="130"/>
      <c r="V648" s="130"/>
      <c r="W648" s="130"/>
      <c r="X648" s="130"/>
      <c r="Y648" s="130"/>
      <c r="Z648" s="130"/>
    </row>
    <row r="649" spans="1:26" ht="15.75" customHeight="1">
      <c r="A649" s="130"/>
      <c r="B649" s="130"/>
      <c r="C649" s="130"/>
      <c r="D649" s="130"/>
      <c r="E649" s="130"/>
      <c r="F649" s="130"/>
      <c r="G649" s="130"/>
      <c r="H649" s="130"/>
      <c r="I649" s="130"/>
      <c r="J649" s="130"/>
      <c r="K649" s="130"/>
      <c r="L649" s="130"/>
      <c r="M649" s="130"/>
      <c r="N649" s="157"/>
      <c r="O649" s="89"/>
      <c r="P649" s="54"/>
      <c r="Q649" s="130"/>
      <c r="R649" s="130"/>
      <c r="S649" s="130"/>
      <c r="T649" s="130"/>
      <c r="U649" s="130"/>
      <c r="V649" s="130"/>
      <c r="W649" s="130"/>
      <c r="X649" s="130"/>
      <c r="Y649" s="130"/>
      <c r="Z649" s="130"/>
    </row>
    <row r="650" spans="1:26" ht="15.75" customHeight="1">
      <c r="A650" s="130"/>
      <c r="B650" s="130"/>
      <c r="C650" s="130"/>
      <c r="D650" s="130"/>
      <c r="E650" s="130"/>
      <c r="F650" s="130"/>
      <c r="G650" s="130"/>
      <c r="H650" s="130"/>
      <c r="I650" s="130"/>
      <c r="J650" s="130"/>
      <c r="K650" s="130"/>
      <c r="L650" s="130"/>
      <c r="M650" s="130"/>
      <c r="N650" s="157"/>
      <c r="O650" s="89"/>
      <c r="P650" s="54"/>
      <c r="Q650" s="130"/>
      <c r="R650" s="130"/>
      <c r="S650" s="130"/>
      <c r="T650" s="130"/>
      <c r="U650" s="130"/>
      <c r="V650" s="130"/>
      <c r="W650" s="130"/>
      <c r="X650" s="130"/>
      <c r="Y650" s="130"/>
      <c r="Z650" s="130"/>
    </row>
    <row r="651" spans="1:26" ht="15.75" customHeight="1">
      <c r="A651" s="130"/>
      <c r="B651" s="130"/>
      <c r="C651" s="130"/>
      <c r="D651" s="130"/>
      <c r="E651" s="130"/>
      <c r="F651" s="130"/>
      <c r="G651" s="130"/>
      <c r="H651" s="130"/>
      <c r="I651" s="130"/>
      <c r="J651" s="130"/>
      <c r="K651" s="130"/>
      <c r="L651" s="130"/>
      <c r="M651" s="130"/>
      <c r="N651" s="157"/>
      <c r="O651" s="89"/>
      <c r="P651" s="54"/>
      <c r="Q651" s="130"/>
      <c r="R651" s="130"/>
      <c r="S651" s="130"/>
      <c r="T651" s="130"/>
      <c r="U651" s="130"/>
      <c r="V651" s="130"/>
      <c r="W651" s="130"/>
      <c r="X651" s="130"/>
      <c r="Y651" s="130"/>
      <c r="Z651" s="130"/>
    </row>
    <row r="652" spans="1:26" ht="15.75" customHeight="1">
      <c r="A652" s="130"/>
      <c r="B652" s="130"/>
      <c r="C652" s="130"/>
      <c r="D652" s="130"/>
      <c r="E652" s="130"/>
      <c r="F652" s="130"/>
      <c r="G652" s="130"/>
      <c r="H652" s="130"/>
      <c r="I652" s="130"/>
      <c r="J652" s="130"/>
      <c r="K652" s="130"/>
      <c r="L652" s="130"/>
      <c r="M652" s="130"/>
      <c r="N652" s="157"/>
      <c r="O652" s="89"/>
      <c r="P652" s="54"/>
      <c r="Q652" s="130"/>
      <c r="R652" s="130"/>
      <c r="S652" s="130"/>
      <c r="T652" s="130"/>
      <c r="U652" s="130"/>
      <c r="V652" s="130"/>
      <c r="W652" s="130"/>
      <c r="X652" s="130"/>
      <c r="Y652" s="130"/>
      <c r="Z652" s="130"/>
    </row>
    <row r="653" spans="1:26" ht="15.75" customHeight="1">
      <c r="A653" s="130"/>
      <c r="B653" s="130"/>
      <c r="C653" s="130"/>
      <c r="D653" s="130"/>
      <c r="E653" s="130"/>
      <c r="F653" s="130"/>
      <c r="G653" s="130"/>
      <c r="H653" s="130"/>
      <c r="I653" s="130"/>
      <c r="J653" s="130"/>
      <c r="K653" s="130"/>
      <c r="L653" s="130"/>
      <c r="M653" s="130"/>
      <c r="N653" s="157"/>
      <c r="O653" s="89"/>
      <c r="P653" s="54"/>
      <c r="Q653" s="130"/>
      <c r="R653" s="130"/>
      <c r="S653" s="130"/>
      <c r="T653" s="130"/>
      <c r="U653" s="130"/>
      <c r="V653" s="130"/>
      <c r="W653" s="130"/>
      <c r="X653" s="130"/>
      <c r="Y653" s="130"/>
      <c r="Z653" s="130"/>
    </row>
    <row r="654" spans="1:26" ht="15.75" customHeight="1">
      <c r="A654" s="130"/>
      <c r="B654" s="130"/>
      <c r="C654" s="130"/>
      <c r="D654" s="130"/>
      <c r="E654" s="130"/>
      <c r="F654" s="130"/>
      <c r="G654" s="130"/>
      <c r="H654" s="130"/>
      <c r="I654" s="130"/>
      <c r="J654" s="130"/>
      <c r="K654" s="130"/>
      <c r="L654" s="130"/>
      <c r="M654" s="130"/>
      <c r="N654" s="157"/>
      <c r="O654" s="89"/>
      <c r="P654" s="54"/>
      <c r="Q654" s="130"/>
      <c r="R654" s="130"/>
      <c r="S654" s="130"/>
      <c r="T654" s="130"/>
      <c r="U654" s="130"/>
      <c r="V654" s="130"/>
      <c r="W654" s="130"/>
      <c r="X654" s="130"/>
      <c r="Y654" s="130"/>
      <c r="Z654" s="130"/>
    </row>
    <row r="655" spans="1:26" ht="15.75" customHeight="1">
      <c r="A655" s="130"/>
      <c r="B655" s="130"/>
      <c r="C655" s="130"/>
      <c r="D655" s="130"/>
      <c r="E655" s="130"/>
      <c r="F655" s="130"/>
      <c r="G655" s="130"/>
      <c r="H655" s="130"/>
      <c r="I655" s="130"/>
      <c r="J655" s="130"/>
      <c r="K655" s="130"/>
      <c r="L655" s="130"/>
      <c r="M655" s="130"/>
      <c r="N655" s="157"/>
      <c r="O655" s="89"/>
      <c r="P655" s="54"/>
      <c r="Q655" s="130"/>
      <c r="R655" s="130"/>
      <c r="S655" s="130"/>
      <c r="T655" s="130"/>
      <c r="U655" s="130"/>
      <c r="V655" s="130"/>
      <c r="W655" s="130"/>
      <c r="X655" s="130"/>
      <c r="Y655" s="130"/>
      <c r="Z655" s="130"/>
    </row>
    <row r="656" spans="1:26" ht="15.75" customHeight="1">
      <c r="A656" s="130"/>
      <c r="B656" s="130"/>
      <c r="C656" s="130"/>
      <c r="D656" s="130"/>
      <c r="E656" s="130"/>
      <c r="F656" s="130"/>
      <c r="G656" s="130"/>
      <c r="H656" s="130"/>
      <c r="I656" s="130"/>
      <c r="J656" s="130"/>
      <c r="K656" s="130"/>
      <c r="L656" s="130"/>
      <c r="M656" s="130"/>
      <c r="N656" s="157"/>
      <c r="O656" s="89"/>
      <c r="P656" s="54"/>
      <c r="Q656" s="130"/>
      <c r="R656" s="130"/>
      <c r="S656" s="130"/>
      <c r="T656" s="130"/>
      <c r="U656" s="130"/>
      <c r="V656" s="130"/>
      <c r="W656" s="130"/>
      <c r="X656" s="130"/>
      <c r="Y656" s="130"/>
      <c r="Z656" s="130"/>
    </row>
    <row r="657" spans="1:26" ht="15.75" customHeight="1">
      <c r="A657" s="130"/>
      <c r="B657" s="130"/>
      <c r="C657" s="130"/>
      <c r="D657" s="130"/>
      <c r="E657" s="130"/>
      <c r="F657" s="130"/>
      <c r="G657" s="130"/>
      <c r="H657" s="130"/>
      <c r="I657" s="130"/>
      <c r="J657" s="130"/>
      <c r="K657" s="130"/>
      <c r="L657" s="130"/>
      <c r="M657" s="130"/>
      <c r="N657" s="157"/>
      <c r="O657" s="89"/>
      <c r="P657" s="54"/>
      <c r="Q657" s="130"/>
      <c r="R657" s="130"/>
      <c r="S657" s="130"/>
      <c r="T657" s="130"/>
      <c r="U657" s="130"/>
      <c r="V657" s="130"/>
      <c r="W657" s="130"/>
      <c r="X657" s="130"/>
      <c r="Y657" s="130"/>
      <c r="Z657" s="130"/>
    </row>
    <row r="658" spans="1:26" ht="15.75" customHeight="1">
      <c r="A658" s="130"/>
      <c r="B658" s="130"/>
      <c r="C658" s="130"/>
      <c r="D658" s="130"/>
      <c r="E658" s="130"/>
      <c r="F658" s="130"/>
      <c r="G658" s="130"/>
      <c r="H658" s="130"/>
      <c r="I658" s="130"/>
      <c r="J658" s="130"/>
      <c r="K658" s="130"/>
      <c r="L658" s="130"/>
      <c r="M658" s="130"/>
      <c r="N658" s="157"/>
      <c r="O658" s="89"/>
      <c r="P658" s="54"/>
      <c r="Q658" s="130"/>
      <c r="R658" s="130"/>
      <c r="S658" s="130"/>
      <c r="T658" s="130"/>
      <c r="U658" s="130"/>
      <c r="V658" s="130"/>
      <c r="W658" s="130"/>
      <c r="X658" s="130"/>
      <c r="Y658" s="130"/>
      <c r="Z658" s="130"/>
    </row>
    <row r="659" spans="1:26" ht="15.75" customHeight="1">
      <c r="A659" s="130"/>
      <c r="B659" s="130"/>
      <c r="C659" s="130"/>
      <c r="D659" s="130"/>
      <c r="E659" s="130"/>
      <c r="F659" s="130"/>
      <c r="G659" s="130"/>
      <c r="H659" s="130"/>
      <c r="I659" s="130"/>
      <c r="J659" s="130"/>
      <c r="K659" s="130"/>
      <c r="L659" s="130"/>
      <c r="M659" s="130"/>
      <c r="N659" s="157"/>
      <c r="O659" s="89"/>
      <c r="P659" s="54"/>
      <c r="Q659" s="130"/>
      <c r="R659" s="130"/>
      <c r="S659" s="130"/>
      <c r="T659" s="130"/>
      <c r="U659" s="130"/>
      <c r="V659" s="130"/>
      <c r="W659" s="130"/>
      <c r="X659" s="130"/>
      <c r="Y659" s="130"/>
      <c r="Z659" s="130"/>
    </row>
    <row r="660" spans="1:26" ht="15.75" customHeight="1">
      <c r="A660" s="130"/>
      <c r="B660" s="130"/>
      <c r="C660" s="130"/>
      <c r="D660" s="130"/>
      <c r="E660" s="130"/>
      <c r="F660" s="130"/>
      <c r="G660" s="130"/>
      <c r="H660" s="130"/>
      <c r="I660" s="130"/>
      <c r="J660" s="130"/>
      <c r="K660" s="130"/>
      <c r="L660" s="130"/>
      <c r="M660" s="130"/>
      <c r="N660" s="157"/>
      <c r="O660" s="89"/>
      <c r="P660" s="54"/>
      <c r="Q660" s="130"/>
      <c r="R660" s="130"/>
      <c r="S660" s="130"/>
      <c r="T660" s="130"/>
      <c r="U660" s="130"/>
      <c r="V660" s="130"/>
      <c r="W660" s="130"/>
      <c r="X660" s="130"/>
      <c r="Y660" s="130"/>
      <c r="Z660" s="130"/>
    </row>
    <row r="661" spans="1:26" ht="15.75" customHeight="1">
      <c r="A661" s="130"/>
      <c r="B661" s="130"/>
      <c r="C661" s="130"/>
      <c r="D661" s="130"/>
      <c r="E661" s="130"/>
      <c r="F661" s="130"/>
      <c r="G661" s="130"/>
      <c r="H661" s="130"/>
      <c r="I661" s="130"/>
      <c r="J661" s="130"/>
      <c r="K661" s="130"/>
      <c r="L661" s="130"/>
      <c r="M661" s="130"/>
      <c r="N661" s="157"/>
      <c r="O661" s="89"/>
      <c r="P661" s="54"/>
      <c r="Q661" s="130"/>
      <c r="R661" s="130"/>
      <c r="S661" s="130"/>
      <c r="T661" s="130"/>
      <c r="U661" s="130"/>
      <c r="V661" s="130"/>
      <c r="W661" s="130"/>
      <c r="X661" s="130"/>
      <c r="Y661" s="130"/>
      <c r="Z661" s="130"/>
    </row>
    <row r="662" spans="1:26" ht="15.75" customHeight="1">
      <c r="A662" s="130"/>
      <c r="B662" s="130"/>
      <c r="C662" s="130"/>
      <c r="D662" s="130"/>
      <c r="E662" s="130"/>
      <c r="F662" s="130"/>
      <c r="G662" s="130"/>
      <c r="H662" s="130"/>
      <c r="I662" s="130"/>
      <c r="J662" s="130"/>
      <c r="K662" s="130"/>
      <c r="L662" s="130"/>
      <c r="M662" s="130"/>
      <c r="N662" s="157"/>
      <c r="O662" s="89"/>
      <c r="P662" s="54"/>
      <c r="Q662" s="130"/>
      <c r="R662" s="130"/>
      <c r="S662" s="130"/>
      <c r="T662" s="130"/>
      <c r="U662" s="130"/>
      <c r="V662" s="130"/>
      <c r="W662" s="130"/>
      <c r="X662" s="130"/>
      <c r="Y662" s="130"/>
      <c r="Z662" s="130"/>
    </row>
    <row r="663" spans="1:26" ht="15.75" customHeight="1">
      <c r="A663" s="130"/>
      <c r="B663" s="130"/>
      <c r="C663" s="130"/>
      <c r="D663" s="130"/>
      <c r="E663" s="130"/>
      <c r="F663" s="130"/>
      <c r="G663" s="130"/>
      <c r="H663" s="130"/>
      <c r="I663" s="130"/>
      <c r="J663" s="130"/>
      <c r="K663" s="130"/>
      <c r="L663" s="130"/>
      <c r="M663" s="130"/>
      <c r="N663" s="157"/>
      <c r="O663" s="89"/>
      <c r="P663" s="54"/>
      <c r="Q663" s="130"/>
      <c r="R663" s="130"/>
      <c r="S663" s="130"/>
      <c r="T663" s="130"/>
      <c r="U663" s="130"/>
      <c r="V663" s="130"/>
      <c r="W663" s="130"/>
      <c r="X663" s="130"/>
      <c r="Y663" s="130"/>
      <c r="Z663" s="130"/>
    </row>
    <row r="664" spans="1:26" ht="15.75" customHeight="1">
      <c r="A664" s="130"/>
      <c r="B664" s="130"/>
      <c r="C664" s="130"/>
      <c r="D664" s="130"/>
      <c r="E664" s="130"/>
      <c r="F664" s="130"/>
      <c r="G664" s="130"/>
      <c r="H664" s="130"/>
      <c r="I664" s="130"/>
      <c r="J664" s="130"/>
      <c r="K664" s="130"/>
      <c r="L664" s="130"/>
      <c r="M664" s="130"/>
      <c r="N664" s="157"/>
      <c r="O664" s="89"/>
      <c r="P664" s="54"/>
      <c r="Q664" s="130"/>
      <c r="R664" s="130"/>
      <c r="S664" s="130"/>
      <c r="T664" s="130"/>
      <c r="U664" s="130"/>
      <c r="V664" s="130"/>
      <c r="W664" s="130"/>
      <c r="X664" s="130"/>
      <c r="Y664" s="130"/>
      <c r="Z664" s="130"/>
    </row>
    <row r="665" spans="1:26" ht="15.75" customHeight="1">
      <c r="A665" s="130"/>
      <c r="B665" s="130"/>
      <c r="C665" s="130"/>
      <c r="D665" s="130"/>
      <c r="E665" s="130"/>
      <c r="F665" s="130"/>
      <c r="G665" s="130"/>
      <c r="H665" s="130"/>
      <c r="I665" s="130"/>
      <c r="J665" s="130"/>
      <c r="K665" s="130"/>
      <c r="L665" s="130"/>
      <c r="M665" s="130"/>
      <c r="N665" s="157"/>
      <c r="O665" s="89"/>
      <c r="P665" s="54"/>
      <c r="Q665" s="130"/>
      <c r="R665" s="130"/>
      <c r="S665" s="130"/>
      <c r="T665" s="130"/>
      <c r="U665" s="130"/>
      <c r="V665" s="130"/>
      <c r="W665" s="130"/>
      <c r="X665" s="130"/>
      <c r="Y665" s="130"/>
      <c r="Z665" s="130"/>
    </row>
    <row r="666" spans="1:26" ht="15.75" customHeight="1">
      <c r="A666" s="130"/>
      <c r="B666" s="130"/>
      <c r="C666" s="130"/>
      <c r="D666" s="130"/>
      <c r="E666" s="130"/>
      <c r="F666" s="130"/>
      <c r="G666" s="130"/>
      <c r="H666" s="130"/>
      <c r="I666" s="130"/>
      <c r="J666" s="130"/>
      <c r="K666" s="130"/>
      <c r="L666" s="130"/>
      <c r="M666" s="130"/>
      <c r="N666" s="157"/>
      <c r="O666" s="89"/>
      <c r="P666" s="54"/>
      <c r="Q666" s="130"/>
      <c r="R666" s="130"/>
      <c r="S666" s="130"/>
      <c r="T666" s="130"/>
      <c r="U666" s="130"/>
      <c r="V666" s="130"/>
      <c r="W666" s="130"/>
      <c r="X666" s="130"/>
      <c r="Y666" s="130"/>
      <c r="Z666" s="130"/>
    </row>
    <row r="667" spans="1:26" ht="15.75" customHeight="1">
      <c r="A667" s="130"/>
      <c r="B667" s="130"/>
      <c r="C667" s="130"/>
      <c r="D667" s="130"/>
      <c r="E667" s="130"/>
      <c r="F667" s="130"/>
      <c r="G667" s="130"/>
      <c r="H667" s="130"/>
      <c r="I667" s="130"/>
      <c r="J667" s="130"/>
      <c r="K667" s="130"/>
      <c r="L667" s="130"/>
      <c r="M667" s="130"/>
      <c r="N667" s="157"/>
      <c r="O667" s="89"/>
      <c r="P667" s="54"/>
      <c r="Q667" s="130"/>
      <c r="R667" s="130"/>
      <c r="S667" s="130"/>
      <c r="T667" s="130"/>
      <c r="U667" s="130"/>
      <c r="V667" s="130"/>
      <c r="W667" s="130"/>
      <c r="X667" s="130"/>
      <c r="Y667" s="130"/>
      <c r="Z667" s="130"/>
    </row>
    <row r="668" spans="1:26" ht="15.75" customHeight="1">
      <c r="A668" s="130"/>
      <c r="B668" s="130"/>
      <c r="C668" s="130"/>
      <c r="D668" s="130"/>
      <c r="E668" s="130"/>
      <c r="F668" s="130"/>
      <c r="G668" s="130"/>
      <c r="H668" s="130"/>
      <c r="I668" s="130"/>
      <c r="J668" s="130"/>
      <c r="K668" s="130"/>
      <c r="L668" s="130"/>
      <c r="M668" s="130"/>
      <c r="N668" s="157"/>
      <c r="O668" s="89"/>
      <c r="P668" s="54"/>
      <c r="Q668" s="130"/>
      <c r="R668" s="130"/>
      <c r="S668" s="130"/>
      <c r="T668" s="130"/>
      <c r="U668" s="130"/>
      <c r="V668" s="130"/>
      <c r="W668" s="130"/>
      <c r="X668" s="130"/>
      <c r="Y668" s="130"/>
      <c r="Z668" s="130"/>
    </row>
    <row r="669" spans="1:26" ht="15.75" customHeight="1">
      <c r="A669" s="130"/>
      <c r="B669" s="130"/>
      <c r="C669" s="130"/>
      <c r="D669" s="130"/>
      <c r="E669" s="130"/>
      <c r="F669" s="130"/>
      <c r="G669" s="130"/>
      <c r="H669" s="130"/>
      <c r="I669" s="130"/>
      <c r="J669" s="130"/>
      <c r="K669" s="130"/>
      <c r="L669" s="130"/>
      <c r="M669" s="130"/>
      <c r="N669" s="157"/>
      <c r="O669" s="89"/>
      <c r="P669" s="54"/>
      <c r="Q669" s="130"/>
      <c r="R669" s="130"/>
      <c r="S669" s="130"/>
      <c r="T669" s="130"/>
      <c r="U669" s="130"/>
      <c r="V669" s="130"/>
      <c r="W669" s="130"/>
      <c r="X669" s="130"/>
      <c r="Y669" s="130"/>
      <c r="Z669" s="130"/>
    </row>
    <row r="670" spans="1:26" ht="15.75" customHeight="1">
      <c r="A670" s="130"/>
      <c r="B670" s="130"/>
      <c r="C670" s="130"/>
      <c r="D670" s="130"/>
      <c r="E670" s="130"/>
      <c r="F670" s="130"/>
      <c r="G670" s="130"/>
      <c r="H670" s="130"/>
      <c r="I670" s="130"/>
      <c r="J670" s="130"/>
      <c r="K670" s="130"/>
      <c r="L670" s="130"/>
      <c r="M670" s="130"/>
      <c r="N670" s="157"/>
      <c r="O670" s="89"/>
      <c r="P670" s="54"/>
      <c r="Q670" s="130"/>
      <c r="R670" s="130"/>
      <c r="S670" s="130"/>
      <c r="T670" s="130"/>
      <c r="U670" s="130"/>
      <c r="V670" s="130"/>
      <c r="W670" s="130"/>
      <c r="X670" s="130"/>
      <c r="Y670" s="130"/>
      <c r="Z670" s="130"/>
    </row>
    <row r="671" spans="1:26" ht="15.75" customHeight="1">
      <c r="A671" s="130"/>
      <c r="B671" s="130"/>
      <c r="C671" s="130"/>
      <c r="D671" s="130"/>
      <c r="E671" s="130"/>
      <c r="F671" s="130"/>
      <c r="G671" s="130"/>
      <c r="H671" s="130"/>
      <c r="I671" s="130"/>
      <c r="J671" s="130"/>
      <c r="K671" s="130"/>
      <c r="L671" s="130"/>
      <c r="M671" s="130"/>
      <c r="N671" s="157"/>
      <c r="O671" s="89"/>
      <c r="P671" s="54"/>
      <c r="Q671" s="130"/>
      <c r="R671" s="130"/>
      <c r="S671" s="130"/>
      <c r="T671" s="130"/>
      <c r="U671" s="130"/>
      <c r="V671" s="130"/>
      <c r="W671" s="130"/>
      <c r="X671" s="130"/>
      <c r="Y671" s="130"/>
      <c r="Z671" s="130"/>
    </row>
    <row r="672" spans="1:26" ht="15.75" customHeight="1">
      <c r="A672" s="130"/>
      <c r="B672" s="130"/>
      <c r="C672" s="130"/>
      <c r="D672" s="130"/>
      <c r="E672" s="130"/>
      <c r="F672" s="130"/>
      <c r="G672" s="130"/>
      <c r="H672" s="130"/>
      <c r="I672" s="130"/>
      <c r="J672" s="130"/>
      <c r="K672" s="130"/>
      <c r="L672" s="130"/>
      <c r="M672" s="130"/>
      <c r="N672" s="157"/>
      <c r="O672" s="89"/>
      <c r="P672" s="54"/>
      <c r="Q672" s="130"/>
      <c r="R672" s="130"/>
      <c r="S672" s="130"/>
      <c r="T672" s="130"/>
      <c r="U672" s="130"/>
      <c r="V672" s="130"/>
      <c r="W672" s="130"/>
      <c r="X672" s="130"/>
      <c r="Y672" s="130"/>
      <c r="Z672" s="130"/>
    </row>
    <row r="673" spans="1:26" ht="15.75" customHeight="1">
      <c r="A673" s="130"/>
      <c r="B673" s="130"/>
      <c r="C673" s="130"/>
      <c r="D673" s="130"/>
      <c r="E673" s="130"/>
      <c r="F673" s="130"/>
      <c r="G673" s="130"/>
      <c r="H673" s="130"/>
      <c r="I673" s="130"/>
      <c r="J673" s="130"/>
      <c r="K673" s="130"/>
      <c r="L673" s="130"/>
      <c r="M673" s="130"/>
      <c r="N673" s="157"/>
      <c r="O673" s="89"/>
      <c r="P673" s="54"/>
      <c r="Q673" s="130"/>
      <c r="R673" s="130"/>
      <c r="S673" s="130"/>
      <c r="T673" s="130"/>
      <c r="U673" s="130"/>
      <c r="V673" s="130"/>
      <c r="W673" s="130"/>
      <c r="X673" s="130"/>
      <c r="Y673" s="130"/>
      <c r="Z673" s="130"/>
    </row>
    <row r="674" spans="1:26" ht="15.75" customHeight="1">
      <c r="A674" s="130"/>
      <c r="B674" s="130"/>
      <c r="C674" s="130"/>
      <c r="D674" s="130"/>
      <c r="E674" s="130"/>
      <c r="F674" s="130"/>
      <c r="G674" s="130"/>
      <c r="H674" s="130"/>
      <c r="I674" s="130"/>
      <c r="J674" s="130"/>
      <c r="K674" s="130"/>
      <c r="L674" s="130"/>
      <c r="M674" s="130"/>
      <c r="N674" s="157"/>
      <c r="O674" s="89"/>
      <c r="P674" s="54"/>
      <c r="Q674" s="130"/>
      <c r="R674" s="130"/>
      <c r="S674" s="130"/>
      <c r="T674" s="130"/>
      <c r="U674" s="130"/>
      <c r="V674" s="130"/>
      <c r="W674" s="130"/>
      <c r="X674" s="130"/>
      <c r="Y674" s="130"/>
      <c r="Z674" s="130"/>
    </row>
    <row r="675" spans="1:26" ht="15.75" customHeight="1">
      <c r="A675" s="130"/>
      <c r="B675" s="130"/>
      <c r="C675" s="130"/>
      <c r="D675" s="130"/>
      <c r="E675" s="130"/>
      <c r="F675" s="130"/>
      <c r="G675" s="130"/>
      <c r="H675" s="130"/>
      <c r="I675" s="130"/>
      <c r="J675" s="130"/>
      <c r="K675" s="130"/>
      <c r="L675" s="130"/>
      <c r="M675" s="130"/>
      <c r="N675" s="157"/>
      <c r="O675" s="89"/>
      <c r="P675" s="54"/>
      <c r="Q675" s="130"/>
      <c r="R675" s="130"/>
      <c r="S675" s="130"/>
      <c r="T675" s="130"/>
      <c r="U675" s="130"/>
      <c r="V675" s="130"/>
      <c r="W675" s="130"/>
      <c r="X675" s="130"/>
      <c r="Y675" s="130"/>
      <c r="Z675" s="130"/>
    </row>
    <row r="676" spans="1:26" ht="15.75" customHeight="1">
      <c r="A676" s="130"/>
      <c r="B676" s="130"/>
      <c r="C676" s="130"/>
      <c r="D676" s="130"/>
      <c r="E676" s="130"/>
      <c r="F676" s="130"/>
      <c r="G676" s="130"/>
      <c r="H676" s="130"/>
      <c r="I676" s="130"/>
      <c r="J676" s="130"/>
      <c r="K676" s="130"/>
      <c r="L676" s="130"/>
      <c r="M676" s="130"/>
      <c r="N676" s="157"/>
      <c r="O676" s="89"/>
      <c r="P676" s="54"/>
      <c r="Q676" s="130"/>
      <c r="R676" s="130"/>
      <c r="S676" s="130"/>
      <c r="T676" s="130"/>
      <c r="U676" s="130"/>
      <c r="V676" s="130"/>
      <c r="W676" s="130"/>
      <c r="X676" s="130"/>
      <c r="Y676" s="130"/>
      <c r="Z676" s="130"/>
    </row>
    <row r="677" spans="1:26" ht="15.75" customHeight="1">
      <c r="A677" s="130"/>
      <c r="B677" s="130"/>
      <c r="C677" s="130"/>
      <c r="D677" s="130"/>
      <c r="E677" s="130"/>
      <c r="F677" s="130"/>
      <c r="G677" s="130"/>
      <c r="H677" s="130"/>
      <c r="I677" s="130"/>
      <c r="J677" s="130"/>
      <c r="K677" s="130"/>
      <c r="L677" s="130"/>
      <c r="M677" s="130"/>
      <c r="N677" s="157"/>
      <c r="O677" s="89"/>
      <c r="P677" s="54"/>
      <c r="Q677" s="130"/>
      <c r="R677" s="130"/>
      <c r="S677" s="130"/>
      <c r="T677" s="130"/>
      <c r="U677" s="130"/>
      <c r="V677" s="130"/>
      <c r="W677" s="130"/>
      <c r="X677" s="130"/>
      <c r="Y677" s="130"/>
      <c r="Z677" s="130"/>
    </row>
    <row r="678" spans="1:26" ht="15.75" customHeight="1">
      <c r="A678" s="130"/>
      <c r="B678" s="130"/>
      <c r="C678" s="130"/>
      <c r="D678" s="130"/>
      <c r="E678" s="130"/>
      <c r="F678" s="130"/>
      <c r="G678" s="130"/>
      <c r="H678" s="130"/>
      <c r="I678" s="130"/>
      <c r="J678" s="130"/>
      <c r="K678" s="130"/>
      <c r="L678" s="130"/>
      <c r="M678" s="130"/>
      <c r="N678" s="157"/>
      <c r="O678" s="89"/>
      <c r="P678" s="54"/>
      <c r="Q678" s="130"/>
      <c r="R678" s="130"/>
      <c r="S678" s="130"/>
      <c r="T678" s="130"/>
      <c r="U678" s="130"/>
      <c r="V678" s="130"/>
      <c r="W678" s="130"/>
      <c r="X678" s="130"/>
      <c r="Y678" s="130"/>
      <c r="Z678" s="130"/>
    </row>
    <row r="679" spans="1:26" ht="15.75" customHeight="1">
      <c r="A679" s="130"/>
      <c r="B679" s="130"/>
      <c r="C679" s="130"/>
      <c r="D679" s="130"/>
      <c r="E679" s="130"/>
      <c r="F679" s="130"/>
      <c r="G679" s="130"/>
      <c r="H679" s="130"/>
      <c r="I679" s="130"/>
      <c r="J679" s="130"/>
      <c r="K679" s="130"/>
      <c r="L679" s="130"/>
      <c r="M679" s="130"/>
      <c r="N679" s="157"/>
      <c r="O679" s="89"/>
      <c r="P679" s="54"/>
      <c r="Q679" s="130"/>
      <c r="R679" s="130"/>
      <c r="S679" s="130"/>
      <c r="T679" s="130"/>
      <c r="U679" s="130"/>
      <c r="V679" s="130"/>
      <c r="W679" s="130"/>
      <c r="X679" s="130"/>
      <c r="Y679" s="130"/>
      <c r="Z679" s="130"/>
    </row>
    <row r="680" spans="1:26" ht="15.75" customHeight="1">
      <c r="A680" s="130"/>
      <c r="B680" s="130"/>
      <c r="C680" s="130"/>
      <c r="D680" s="130"/>
      <c r="E680" s="130"/>
      <c r="F680" s="130"/>
      <c r="G680" s="130"/>
      <c r="H680" s="130"/>
      <c r="I680" s="130"/>
      <c r="J680" s="130"/>
      <c r="K680" s="130"/>
      <c r="L680" s="130"/>
      <c r="M680" s="130"/>
      <c r="N680" s="157"/>
      <c r="O680" s="89"/>
      <c r="P680" s="54"/>
      <c r="Q680" s="130"/>
      <c r="R680" s="130"/>
      <c r="S680" s="130"/>
      <c r="T680" s="130"/>
      <c r="U680" s="130"/>
      <c r="V680" s="130"/>
      <c r="W680" s="130"/>
      <c r="X680" s="130"/>
      <c r="Y680" s="130"/>
      <c r="Z680" s="130"/>
    </row>
    <row r="681" spans="1:26" ht="15.75" customHeight="1">
      <c r="A681" s="130"/>
      <c r="B681" s="130"/>
      <c r="C681" s="130"/>
      <c r="D681" s="130"/>
      <c r="E681" s="130"/>
      <c r="F681" s="130"/>
      <c r="G681" s="130"/>
      <c r="H681" s="130"/>
      <c r="I681" s="130"/>
      <c r="J681" s="130"/>
      <c r="K681" s="130"/>
      <c r="L681" s="130"/>
      <c r="M681" s="130"/>
      <c r="N681" s="157"/>
      <c r="O681" s="89"/>
      <c r="P681" s="54"/>
      <c r="Q681" s="130"/>
      <c r="R681" s="130"/>
      <c r="S681" s="130"/>
      <c r="T681" s="130"/>
      <c r="U681" s="130"/>
      <c r="V681" s="130"/>
      <c r="W681" s="130"/>
      <c r="X681" s="130"/>
      <c r="Y681" s="130"/>
      <c r="Z681" s="130"/>
    </row>
    <row r="682" spans="1:26" ht="15.75" customHeight="1">
      <c r="A682" s="130"/>
      <c r="B682" s="130"/>
      <c r="C682" s="130"/>
      <c r="D682" s="130"/>
      <c r="E682" s="130"/>
      <c r="F682" s="130"/>
      <c r="G682" s="130"/>
      <c r="H682" s="130"/>
      <c r="I682" s="130"/>
      <c r="J682" s="130"/>
      <c r="K682" s="130"/>
      <c r="L682" s="130"/>
      <c r="M682" s="130"/>
      <c r="N682" s="157"/>
      <c r="O682" s="89"/>
      <c r="P682" s="54"/>
      <c r="Q682" s="130"/>
      <c r="R682" s="130"/>
      <c r="S682" s="130"/>
      <c r="T682" s="130"/>
      <c r="U682" s="130"/>
      <c r="V682" s="130"/>
      <c r="W682" s="130"/>
      <c r="X682" s="130"/>
      <c r="Y682" s="130"/>
      <c r="Z682" s="130"/>
    </row>
    <row r="683" spans="1:26" ht="15.75" customHeight="1">
      <c r="A683" s="130"/>
      <c r="B683" s="130"/>
      <c r="C683" s="130"/>
      <c r="D683" s="130"/>
      <c r="E683" s="130"/>
      <c r="F683" s="130"/>
      <c r="G683" s="130"/>
      <c r="H683" s="130"/>
      <c r="I683" s="130"/>
      <c r="J683" s="130"/>
      <c r="K683" s="130"/>
      <c r="L683" s="130"/>
      <c r="M683" s="130"/>
      <c r="N683" s="157"/>
      <c r="O683" s="89"/>
      <c r="P683" s="54"/>
      <c r="Q683" s="130"/>
      <c r="R683" s="130"/>
      <c r="S683" s="130"/>
      <c r="T683" s="130"/>
      <c r="U683" s="130"/>
      <c r="V683" s="130"/>
      <c r="W683" s="130"/>
      <c r="X683" s="130"/>
      <c r="Y683" s="130"/>
      <c r="Z683" s="130"/>
    </row>
    <row r="684" spans="1:26" ht="15.75" customHeight="1">
      <c r="A684" s="130"/>
      <c r="B684" s="130"/>
      <c r="C684" s="130"/>
      <c r="D684" s="130"/>
      <c r="E684" s="130"/>
      <c r="F684" s="130"/>
      <c r="G684" s="130"/>
      <c r="H684" s="130"/>
      <c r="I684" s="130"/>
      <c r="J684" s="130"/>
      <c r="K684" s="130"/>
      <c r="L684" s="130"/>
      <c r="M684" s="130"/>
      <c r="N684" s="157"/>
      <c r="O684" s="89"/>
      <c r="P684" s="54"/>
      <c r="Q684" s="130"/>
      <c r="R684" s="130"/>
      <c r="S684" s="130"/>
      <c r="T684" s="130"/>
      <c r="U684" s="130"/>
      <c r="V684" s="130"/>
      <c r="W684" s="130"/>
      <c r="X684" s="130"/>
      <c r="Y684" s="130"/>
      <c r="Z684" s="130"/>
    </row>
    <row r="685" spans="1:26" ht="15.75" customHeight="1">
      <c r="A685" s="130"/>
      <c r="B685" s="130"/>
      <c r="C685" s="130"/>
      <c r="D685" s="130"/>
      <c r="E685" s="130"/>
      <c r="F685" s="130"/>
      <c r="G685" s="130"/>
      <c r="H685" s="130"/>
      <c r="I685" s="130"/>
      <c r="J685" s="130"/>
      <c r="K685" s="130"/>
      <c r="L685" s="130"/>
      <c r="M685" s="130"/>
      <c r="N685" s="157"/>
      <c r="O685" s="89"/>
      <c r="P685" s="54"/>
      <c r="Q685" s="130"/>
      <c r="R685" s="130"/>
      <c r="S685" s="130"/>
      <c r="T685" s="130"/>
      <c r="U685" s="130"/>
      <c r="V685" s="130"/>
      <c r="W685" s="130"/>
      <c r="X685" s="130"/>
      <c r="Y685" s="130"/>
      <c r="Z685" s="130"/>
    </row>
    <row r="686" spans="1:26" ht="15.75" customHeight="1">
      <c r="A686" s="130"/>
      <c r="B686" s="130"/>
      <c r="C686" s="130"/>
      <c r="D686" s="130"/>
      <c r="E686" s="130"/>
      <c r="F686" s="130"/>
      <c r="G686" s="130"/>
      <c r="H686" s="130"/>
      <c r="I686" s="130"/>
      <c r="J686" s="130"/>
      <c r="K686" s="130"/>
      <c r="L686" s="130"/>
      <c r="M686" s="130"/>
      <c r="N686" s="157"/>
      <c r="O686" s="89"/>
      <c r="P686" s="54"/>
      <c r="Q686" s="130"/>
      <c r="R686" s="130"/>
      <c r="S686" s="130"/>
      <c r="T686" s="130"/>
      <c r="U686" s="130"/>
      <c r="V686" s="130"/>
      <c r="W686" s="130"/>
      <c r="X686" s="130"/>
      <c r="Y686" s="130"/>
      <c r="Z686" s="130"/>
    </row>
    <row r="687" spans="1:26" ht="15.75" customHeight="1">
      <c r="A687" s="130"/>
      <c r="B687" s="130"/>
      <c r="C687" s="130"/>
      <c r="D687" s="130"/>
      <c r="E687" s="130"/>
      <c r="F687" s="130"/>
      <c r="G687" s="130"/>
      <c r="H687" s="130"/>
      <c r="I687" s="130"/>
      <c r="J687" s="130"/>
      <c r="K687" s="130"/>
      <c r="L687" s="130"/>
      <c r="M687" s="130"/>
      <c r="N687" s="157"/>
      <c r="O687" s="89"/>
      <c r="P687" s="54"/>
      <c r="Q687" s="130"/>
      <c r="R687" s="130"/>
      <c r="S687" s="130"/>
      <c r="T687" s="130"/>
      <c r="U687" s="130"/>
      <c r="V687" s="130"/>
      <c r="W687" s="130"/>
      <c r="X687" s="130"/>
      <c r="Y687" s="130"/>
      <c r="Z687" s="130"/>
    </row>
    <row r="688" spans="1:26" ht="15.75" customHeight="1">
      <c r="A688" s="130"/>
      <c r="B688" s="130"/>
      <c r="C688" s="130"/>
      <c r="D688" s="130"/>
      <c r="E688" s="130"/>
      <c r="F688" s="130"/>
      <c r="G688" s="130"/>
      <c r="H688" s="130"/>
      <c r="I688" s="130"/>
      <c r="J688" s="130"/>
      <c r="K688" s="130"/>
      <c r="L688" s="130"/>
      <c r="M688" s="130"/>
      <c r="N688" s="157"/>
      <c r="O688" s="89"/>
      <c r="P688" s="54"/>
      <c r="Q688" s="130"/>
      <c r="R688" s="130"/>
      <c r="S688" s="130"/>
      <c r="T688" s="130"/>
      <c r="U688" s="130"/>
      <c r="V688" s="130"/>
      <c r="W688" s="130"/>
      <c r="X688" s="130"/>
      <c r="Y688" s="130"/>
      <c r="Z688" s="130"/>
    </row>
    <row r="689" spans="1:26" ht="15.75" customHeight="1">
      <c r="A689" s="130"/>
      <c r="B689" s="130"/>
      <c r="C689" s="130"/>
      <c r="D689" s="130"/>
      <c r="E689" s="130"/>
      <c r="F689" s="130"/>
      <c r="G689" s="130"/>
      <c r="H689" s="130"/>
      <c r="I689" s="130"/>
      <c r="J689" s="130"/>
      <c r="K689" s="130"/>
      <c r="L689" s="130"/>
      <c r="M689" s="130"/>
      <c r="N689" s="157"/>
      <c r="O689" s="89"/>
      <c r="P689" s="54"/>
      <c r="Q689" s="130"/>
      <c r="R689" s="130"/>
      <c r="S689" s="130"/>
      <c r="T689" s="130"/>
      <c r="U689" s="130"/>
      <c r="V689" s="130"/>
      <c r="W689" s="130"/>
      <c r="X689" s="130"/>
      <c r="Y689" s="130"/>
      <c r="Z689" s="130"/>
    </row>
    <row r="690" spans="1:26" ht="15.75" customHeight="1">
      <c r="A690" s="130"/>
      <c r="B690" s="130"/>
      <c r="C690" s="130"/>
      <c r="D690" s="130"/>
      <c r="E690" s="130"/>
      <c r="F690" s="130"/>
      <c r="G690" s="130"/>
      <c r="H690" s="130"/>
      <c r="I690" s="130"/>
      <c r="J690" s="130"/>
      <c r="K690" s="130"/>
      <c r="L690" s="130"/>
      <c r="M690" s="130"/>
      <c r="N690" s="157"/>
      <c r="O690" s="89"/>
      <c r="P690" s="54"/>
      <c r="Q690" s="130"/>
      <c r="R690" s="130"/>
      <c r="S690" s="130"/>
      <c r="T690" s="130"/>
      <c r="U690" s="130"/>
      <c r="V690" s="130"/>
      <c r="W690" s="130"/>
      <c r="X690" s="130"/>
      <c r="Y690" s="130"/>
      <c r="Z690" s="130"/>
    </row>
    <row r="691" spans="1:26" ht="15.75" customHeight="1">
      <c r="A691" s="130"/>
      <c r="B691" s="130"/>
      <c r="C691" s="130"/>
      <c r="D691" s="130"/>
      <c r="E691" s="130"/>
      <c r="F691" s="130"/>
      <c r="G691" s="130"/>
      <c r="H691" s="130"/>
      <c r="I691" s="130"/>
      <c r="J691" s="130"/>
      <c r="K691" s="130"/>
      <c r="L691" s="130"/>
      <c r="M691" s="130"/>
      <c r="N691" s="157"/>
      <c r="O691" s="89"/>
      <c r="P691" s="54"/>
      <c r="Q691" s="130"/>
      <c r="R691" s="130"/>
      <c r="S691" s="130"/>
      <c r="T691" s="130"/>
      <c r="U691" s="130"/>
      <c r="V691" s="130"/>
      <c r="W691" s="130"/>
      <c r="X691" s="130"/>
      <c r="Y691" s="130"/>
      <c r="Z691" s="130"/>
    </row>
    <row r="692" spans="1:26" ht="15.75" customHeight="1">
      <c r="A692" s="130"/>
      <c r="B692" s="130"/>
      <c r="C692" s="130"/>
      <c r="D692" s="130"/>
      <c r="E692" s="130"/>
      <c r="F692" s="130"/>
      <c r="G692" s="130"/>
      <c r="H692" s="130"/>
      <c r="I692" s="130"/>
      <c r="J692" s="130"/>
      <c r="K692" s="130"/>
      <c r="L692" s="130"/>
      <c r="M692" s="130"/>
      <c r="N692" s="157"/>
      <c r="O692" s="89"/>
      <c r="P692" s="54"/>
      <c r="Q692" s="130"/>
      <c r="R692" s="130"/>
      <c r="S692" s="130"/>
      <c r="T692" s="130"/>
      <c r="U692" s="130"/>
      <c r="V692" s="130"/>
      <c r="W692" s="130"/>
      <c r="X692" s="130"/>
      <c r="Y692" s="130"/>
      <c r="Z692" s="130"/>
    </row>
    <row r="693" spans="1:26" ht="15.75" customHeight="1">
      <c r="A693" s="130"/>
      <c r="B693" s="130"/>
      <c r="C693" s="130"/>
      <c r="D693" s="130"/>
      <c r="E693" s="130"/>
      <c r="F693" s="130"/>
      <c r="G693" s="130"/>
      <c r="H693" s="130"/>
      <c r="I693" s="130"/>
      <c r="J693" s="130"/>
      <c r="K693" s="130"/>
      <c r="L693" s="130"/>
      <c r="M693" s="130"/>
      <c r="N693" s="157"/>
      <c r="O693" s="89"/>
      <c r="P693" s="54"/>
      <c r="Q693" s="130"/>
      <c r="R693" s="130"/>
      <c r="S693" s="130"/>
      <c r="T693" s="130"/>
      <c r="U693" s="130"/>
      <c r="V693" s="130"/>
      <c r="W693" s="130"/>
      <c r="X693" s="130"/>
      <c r="Y693" s="130"/>
      <c r="Z693" s="130"/>
    </row>
    <row r="694" spans="1:26" ht="15.75" customHeight="1">
      <c r="A694" s="130"/>
      <c r="B694" s="130"/>
      <c r="C694" s="130"/>
      <c r="D694" s="130"/>
      <c r="E694" s="130"/>
      <c r="F694" s="130"/>
      <c r="G694" s="130"/>
      <c r="H694" s="130"/>
      <c r="I694" s="130"/>
      <c r="J694" s="130"/>
      <c r="K694" s="130"/>
      <c r="L694" s="130"/>
      <c r="M694" s="130"/>
      <c r="N694" s="157"/>
      <c r="O694" s="89"/>
      <c r="P694" s="54"/>
      <c r="Q694" s="130"/>
      <c r="R694" s="130"/>
      <c r="S694" s="130"/>
      <c r="T694" s="130"/>
      <c r="U694" s="130"/>
      <c r="V694" s="130"/>
      <c r="W694" s="130"/>
      <c r="X694" s="130"/>
      <c r="Y694" s="130"/>
      <c r="Z694" s="130"/>
    </row>
    <row r="695" spans="1:26" ht="15.75" customHeight="1">
      <c r="A695" s="130"/>
      <c r="B695" s="130"/>
      <c r="C695" s="130"/>
      <c r="D695" s="130"/>
      <c r="E695" s="130"/>
      <c r="F695" s="130"/>
      <c r="G695" s="130"/>
      <c r="H695" s="130"/>
      <c r="I695" s="130"/>
      <c r="J695" s="130"/>
      <c r="K695" s="130"/>
      <c r="L695" s="130"/>
      <c r="M695" s="130"/>
      <c r="N695" s="157"/>
      <c r="O695" s="89"/>
      <c r="P695" s="54"/>
      <c r="Q695" s="130"/>
      <c r="R695" s="130"/>
      <c r="S695" s="130"/>
      <c r="T695" s="130"/>
      <c r="U695" s="130"/>
      <c r="V695" s="130"/>
      <c r="W695" s="130"/>
      <c r="X695" s="130"/>
      <c r="Y695" s="130"/>
      <c r="Z695" s="130"/>
    </row>
    <row r="696" spans="1:26" ht="15.75" customHeight="1">
      <c r="A696" s="130"/>
      <c r="B696" s="130"/>
      <c r="C696" s="130"/>
      <c r="D696" s="130"/>
      <c r="E696" s="130"/>
      <c r="F696" s="130"/>
      <c r="G696" s="130"/>
      <c r="H696" s="130"/>
      <c r="I696" s="130"/>
      <c r="J696" s="130"/>
      <c r="K696" s="130"/>
      <c r="L696" s="130"/>
      <c r="M696" s="130"/>
      <c r="N696" s="157"/>
      <c r="O696" s="89"/>
      <c r="P696" s="54"/>
      <c r="Q696" s="130"/>
      <c r="R696" s="130"/>
      <c r="S696" s="130"/>
      <c r="T696" s="130"/>
      <c r="U696" s="130"/>
      <c r="V696" s="130"/>
      <c r="W696" s="130"/>
      <c r="X696" s="130"/>
      <c r="Y696" s="130"/>
      <c r="Z696" s="130"/>
    </row>
    <row r="697" spans="1:26" ht="15.75" customHeight="1">
      <c r="A697" s="130"/>
      <c r="B697" s="130"/>
      <c r="C697" s="130"/>
      <c r="D697" s="130"/>
      <c r="E697" s="130"/>
      <c r="F697" s="130"/>
      <c r="G697" s="130"/>
      <c r="H697" s="130"/>
      <c r="I697" s="130"/>
      <c r="J697" s="130"/>
      <c r="K697" s="130"/>
      <c r="L697" s="130"/>
      <c r="M697" s="130"/>
      <c r="N697" s="157"/>
      <c r="O697" s="89"/>
      <c r="P697" s="54"/>
      <c r="Q697" s="130"/>
      <c r="R697" s="130"/>
      <c r="S697" s="130"/>
      <c r="T697" s="130"/>
      <c r="U697" s="130"/>
      <c r="V697" s="130"/>
      <c r="W697" s="130"/>
      <c r="X697" s="130"/>
      <c r="Y697" s="130"/>
      <c r="Z697" s="130"/>
    </row>
    <row r="698" spans="1:26" ht="15.75" customHeight="1">
      <c r="A698" s="130"/>
      <c r="B698" s="130"/>
      <c r="C698" s="130"/>
      <c r="D698" s="130"/>
      <c r="E698" s="130"/>
      <c r="F698" s="130"/>
      <c r="G698" s="130"/>
      <c r="H698" s="130"/>
      <c r="I698" s="130"/>
      <c r="J698" s="130"/>
      <c r="K698" s="130"/>
      <c r="L698" s="130"/>
      <c r="M698" s="130"/>
      <c r="N698" s="157"/>
      <c r="O698" s="89"/>
      <c r="P698" s="54"/>
      <c r="Q698" s="130"/>
      <c r="R698" s="130"/>
      <c r="S698" s="130"/>
      <c r="T698" s="130"/>
      <c r="U698" s="130"/>
      <c r="V698" s="130"/>
      <c r="W698" s="130"/>
      <c r="X698" s="130"/>
      <c r="Y698" s="130"/>
      <c r="Z698" s="130"/>
    </row>
    <row r="699" spans="1:26" ht="15.75" customHeight="1">
      <c r="A699" s="130"/>
      <c r="B699" s="130"/>
      <c r="C699" s="130"/>
      <c r="D699" s="130"/>
      <c r="E699" s="130"/>
      <c r="F699" s="130"/>
      <c r="G699" s="130"/>
      <c r="H699" s="130"/>
      <c r="I699" s="130"/>
      <c r="J699" s="130"/>
      <c r="K699" s="130"/>
      <c r="L699" s="130"/>
      <c r="M699" s="130"/>
      <c r="N699" s="157"/>
      <c r="O699" s="89"/>
      <c r="P699" s="54"/>
      <c r="Q699" s="130"/>
      <c r="R699" s="130"/>
      <c r="S699" s="130"/>
      <c r="T699" s="130"/>
      <c r="U699" s="130"/>
      <c r="V699" s="130"/>
      <c r="W699" s="130"/>
      <c r="X699" s="130"/>
      <c r="Y699" s="130"/>
      <c r="Z699" s="130"/>
    </row>
    <row r="700" spans="1:26" ht="15.75" customHeight="1">
      <c r="A700" s="130"/>
      <c r="B700" s="130"/>
      <c r="C700" s="130"/>
      <c r="D700" s="130"/>
      <c r="E700" s="130"/>
      <c r="F700" s="130"/>
      <c r="G700" s="130"/>
      <c r="H700" s="130"/>
      <c r="I700" s="130"/>
      <c r="J700" s="130"/>
      <c r="K700" s="130"/>
      <c r="L700" s="130"/>
      <c r="M700" s="130"/>
      <c r="N700" s="157"/>
      <c r="O700" s="89"/>
      <c r="P700" s="54"/>
      <c r="Q700" s="130"/>
      <c r="R700" s="130"/>
      <c r="S700" s="130"/>
      <c r="T700" s="130"/>
      <c r="U700" s="130"/>
      <c r="V700" s="130"/>
      <c r="W700" s="130"/>
      <c r="X700" s="130"/>
      <c r="Y700" s="130"/>
      <c r="Z700" s="130"/>
    </row>
    <row r="701" spans="1:26" ht="15.75" customHeight="1">
      <c r="A701" s="130"/>
      <c r="B701" s="130"/>
      <c r="C701" s="130"/>
      <c r="D701" s="130"/>
      <c r="E701" s="130"/>
      <c r="F701" s="130"/>
      <c r="G701" s="130"/>
      <c r="H701" s="130"/>
      <c r="I701" s="130"/>
      <c r="J701" s="130"/>
      <c r="K701" s="130"/>
      <c r="L701" s="130"/>
      <c r="M701" s="130"/>
      <c r="N701" s="157"/>
      <c r="O701" s="89"/>
      <c r="P701" s="54"/>
      <c r="Q701" s="130"/>
      <c r="R701" s="130"/>
      <c r="S701" s="130"/>
      <c r="T701" s="130"/>
      <c r="U701" s="130"/>
      <c r="V701" s="130"/>
      <c r="W701" s="130"/>
      <c r="X701" s="130"/>
      <c r="Y701" s="130"/>
      <c r="Z701" s="130"/>
    </row>
    <row r="702" spans="1:26" ht="15.75" customHeight="1">
      <c r="A702" s="130"/>
      <c r="B702" s="130"/>
      <c r="C702" s="130"/>
      <c r="D702" s="130"/>
      <c r="E702" s="130"/>
      <c r="F702" s="130"/>
      <c r="G702" s="130"/>
      <c r="H702" s="130"/>
      <c r="I702" s="130"/>
      <c r="J702" s="130"/>
      <c r="K702" s="130"/>
      <c r="L702" s="130"/>
      <c r="M702" s="130"/>
      <c r="N702" s="157"/>
      <c r="O702" s="89"/>
      <c r="P702" s="54"/>
      <c r="Q702" s="130"/>
      <c r="R702" s="130"/>
      <c r="S702" s="130"/>
      <c r="T702" s="130"/>
      <c r="U702" s="130"/>
      <c r="V702" s="130"/>
      <c r="W702" s="130"/>
      <c r="X702" s="130"/>
      <c r="Y702" s="130"/>
      <c r="Z702" s="130"/>
    </row>
    <row r="703" spans="1:26" ht="15.75" customHeight="1">
      <c r="A703" s="130"/>
      <c r="B703" s="130"/>
      <c r="C703" s="130"/>
      <c r="D703" s="130"/>
      <c r="E703" s="130"/>
      <c r="F703" s="130"/>
      <c r="G703" s="130"/>
      <c r="H703" s="130"/>
      <c r="I703" s="130"/>
      <c r="J703" s="130"/>
      <c r="K703" s="130"/>
      <c r="L703" s="130"/>
      <c r="M703" s="130"/>
      <c r="N703" s="157"/>
      <c r="O703" s="89"/>
      <c r="P703" s="54"/>
      <c r="Q703" s="130"/>
      <c r="R703" s="130"/>
      <c r="S703" s="130"/>
      <c r="T703" s="130"/>
      <c r="U703" s="130"/>
      <c r="V703" s="130"/>
      <c r="W703" s="130"/>
      <c r="X703" s="130"/>
      <c r="Y703" s="130"/>
      <c r="Z703" s="130"/>
    </row>
    <row r="704" spans="1:26" ht="15.75" customHeight="1">
      <c r="A704" s="130"/>
      <c r="B704" s="130"/>
      <c r="C704" s="130"/>
      <c r="D704" s="130"/>
      <c r="E704" s="130"/>
      <c r="F704" s="130"/>
      <c r="G704" s="130"/>
      <c r="H704" s="130"/>
      <c r="I704" s="130"/>
      <c r="J704" s="130"/>
      <c r="K704" s="130"/>
      <c r="L704" s="130"/>
      <c r="M704" s="130"/>
      <c r="N704" s="157"/>
      <c r="O704" s="89"/>
      <c r="P704" s="54"/>
      <c r="Q704" s="130"/>
      <c r="R704" s="130"/>
      <c r="S704" s="130"/>
      <c r="T704" s="130"/>
      <c r="U704" s="130"/>
      <c r="V704" s="130"/>
      <c r="W704" s="130"/>
      <c r="X704" s="130"/>
      <c r="Y704" s="130"/>
      <c r="Z704" s="130"/>
    </row>
    <row r="705" spans="1:26" ht="15.75" customHeight="1">
      <c r="A705" s="130"/>
      <c r="B705" s="130"/>
      <c r="C705" s="130"/>
      <c r="D705" s="130"/>
      <c r="E705" s="130"/>
      <c r="F705" s="130"/>
      <c r="G705" s="130"/>
      <c r="H705" s="130"/>
      <c r="I705" s="130"/>
      <c r="J705" s="130"/>
      <c r="K705" s="130"/>
      <c r="L705" s="130"/>
      <c r="M705" s="130"/>
      <c r="N705" s="157"/>
      <c r="O705" s="89"/>
      <c r="P705" s="54"/>
      <c r="Q705" s="130"/>
      <c r="R705" s="130"/>
      <c r="S705" s="130"/>
      <c r="T705" s="130"/>
      <c r="U705" s="130"/>
      <c r="V705" s="130"/>
      <c r="W705" s="130"/>
      <c r="X705" s="130"/>
      <c r="Y705" s="130"/>
      <c r="Z705" s="130"/>
    </row>
    <row r="706" spans="1:26" ht="15.75" customHeight="1">
      <c r="A706" s="130"/>
      <c r="B706" s="130"/>
      <c r="C706" s="130"/>
      <c r="D706" s="130"/>
      <c r="E706" s="130"/>
      <c r="F706" s="130"/>
      <c r="G706" s="130"/>
      <c r="H706" s="130"/>
      <c r="I706" s="130"/>
      <c r="J706" s="130"/>
      <c r="K706" s="130"/>
      <c r="L706" s="130"/>
      <c r="M706" s="130"/>
      <c r="N706" s="157"/>
      <c r="O706" s="89"/>
      <c r="P706" s="54"/>
      <c r="Q706" s="130"/>
      <c r="R706" s="130"/>
      <c r="S706" s="130"/>
      <c r="T706" s="130"/>
      <c r="U706" s="130"/>
      <c r="V706" s="130"/>
      <c r="W706" s="130"/>
      <c r="X706" s="130"/>
      <c r="Y706" s="130"/>
      <c r="Z706" s="130"/>
    </row>
    <row r="707" spans="1:26" ht="15.75" customHeight="1">
      <c r="A707" s="130"/>
      <c r="B707" s="130"/>
      <c r="C707" s="130"/>
      <c r="D707" s="130"/>
      <c r="E707" s="130"/>
      <c r="F707" s="130"/>
      <c r="G707" s="130"/>
      <c r="H707" s="130"/>
      <c r="I707" s="130"/>
      <c r="J707" s="130"/>
      <c r="K707" s="130"/>
      <c r="L707" s="130"/>
      <c r="M707" s="130"/>
      <c r="N707" s="157"/>
      <c r="O707" s="89"/>
      <c r="P707" s="54"/>
      <c r="Q707" s="130"/>
      <c r="R707" s="130"/>
      <c r="S707" s="130"/>
      <c r="T707" s="130"/>
      <c r="U707" s="130"/>
      <c r="V707" s="130"/>
      <c r="W707" s="130"/>
      <c r="X707" s="130"/>
      <c r="Y707" s="130"/>
      <c r="Z707" s="130"/>
    </row>
    <row r="708" spans="1:26" ht="15.75" customHeight="1">
      <c r="A708" s="130"/>
      <c r="B708" s="130"/>
      <c r="C708" s="130"/>
      <c r="D708" s="130"/>
      <c r="E708" s="130"/>
      <c r="F708" s="130"/>
      <c r="G708" s="130"/>
      <c r="H708" s="130"/>
      <c r="I708" s="130"/>
      <c r="J708" s="130"/>
      <c r="K708" s="130"/>
      <c r="L708" s="130"/>
      <c r="M708" s="130"/>
      <c r="N708" s="157"/>
      <c r="O708" s="89"/>
      <c r="P708" s="54"/>
      <c r="Q708" s="130"/>
      <c r="R708" s="130"/>
      <c r="S708" s="130"/>
      <c r="T708" s="130"/>
      <c r="U708" s="130"/>
      <c r="V708" s="130"/>
      <c r="W708" s="130"/>
      <c r="X708" s="130"/>
      <c r="Y708" s="130"/>
      <c r="Z708" s="130"/>
    </row>
    <row r="709" spans="1:26" ht="15.75" customHeight="1">
      <c r="A709" s="130"/>
      <c r="B709" s="130"/>
      <c r="C709" s="130"/>
      <c r="D709" s="130"/>
      <c r="E709" s="130"/>
      <c r="F709" s="130"/>
      <c r="G709" s="130"/>
      <c r="H709" s="130"/>
      <c r="I709" s="130"/>
      <c r="J709" s="130"/>
      <c r="K709" s="130"/>
      <c r="L709" s="130"/>
      <c r="M709" s="130"/>
      <c r="N709" s="157"/>
      <c r="O709" s="89"/>
      <c r="P709" s="54"/>
      <c r="Q709" s="130"/>
      <c r="R709" s="130"/>
      <c r="S709" s="130"/>
      <c r="T709" s="130"/>
      <c r="U709" s="130"/>
      <c r="V709" s="130"/>
      <c r="W709" s="130"/>
      <c r="X709" s="130"/>
      <c r="Y709" s="130"/>
      <c r="Z709" s="130"/>
    </row>
    <row r="710" spans="1:26" ht="15.75" customHeight="1">
      <c r="A710" s="130"/>
      <c r="B710" s="130"/>
      <c r="C710" s="130"/>
      <c r="D710" s="130"/>
      <c r="E710" s="130"/>
      <c r="F710" s="130"/>
      <c r="G710" s="130"/>
      <c r="H710" s="130"/>
      <c r="I710" s="130"/>
      <c r="J710" s="130"/>
      <c r="K710" s="130"/>
      <c r="L710" s="130"/>
      <c r="M710" s="130"/>
      <c r="N710" s="157"/>
      <c r="O710" s="89"/>
      <c r="P710" s="54"/>
      <c r="Q710" s="130"/>
      <c r="R710" s="130"/>
      <c r="S710" s="130"/>
      <c r="T710" s="130"/>
      <c r="U710" s="130"/>
      <c r="V710" s="130"/>
      <c r="W710" s="130"/>
      <c r="X710" s="130"/>
      <c r="Y710" s="130"/>
      <c r="Z710" s="130"/>
    </row>
    <row r="711" spans="1:26" ht="15.75" customHeight="1">
      <c r="A711" s="130"/>
      <c r="B711" s="130"/>
      <c r="C711" s="130"/>
      <c r="D711" s="130"/>
      <c r="E711" s="130"/>
      <c r="F711" s="130"/>
      <c r="G711" s="130"/>
      <c r="H711" s="130"/>
      <c r="I711" s="130"/>
      <c r="J711" s="130"/>
      <c r="K711" s="130"/>
      <c r="L711" s="130"/>
      <c r="M711" s="130"/>
      <c r="N711" s="157"/>
      <c r="O711" s="89"/>
      <c r="P711" s="54"/>
      <c r="Q711" s="130"/>
      <c r="R711" s="130"/>
      <c r="S711" s="130"/>
      <c r="T711" s="130"/>
      <c r="U711" s="130"/>
      <c r="V711" s="130"/>
      <c r="W711" s="130"/>
      <c r="X711" s="130"/>
      <c r="Y711" s="130"/>
      <c r="Z711" s="130"/>
    </row>
    <row r="712" spans="1:26" ht="15.75" customHeight="1">
      <c r="A712" s="130"/>
      <c r="B712" s="130"/>
      <c r="C712" s="130"/>
      <c r="D712" s="130"/>
      <c r="E712" s="130"/>
      <c r="F712" s="130"/>
      <c r="G712" s="130"/>
      <c r="H712" s="130"/>
      <c r="I712" s="130"/>
      <c r="J712" s="130"/>
      <c r="K712" s="130"/>
      <c r="L712" s="130"/>
      <c r="M712" s="130"/>
      <c r="N712" s="157"/>
      <c r="O712" s="89"/>
      <c r="P712" s="54"/>
      <c r="Q712" s="130"/>
      <c r="R712" s="130"/>
      <c r="S712" s="130"/>
      <c r="T712" s="130"/>
      <c r="U712" s="130"/>
      <c r="V712" s="130"/>
      <c r="W712" s="130"/>
      <c r="X712" s="130"/>
      <c r="Y712" s="130"/>
      <c r="Z712" s="130"/>
    </row>
    <row r="713" spans="1:26" ht="15.75" customHeight="1">
      <c r="A713" s="130"/>
      <c r="B713" s="130"/>
      <c r="C713" s="130"/>
      <c r="D713" s="130"/>
      <c r="E713" s="130"/>
      <c r="F713" s="130"/>
      <c r="G713" s="130"/>
      <c r="H713" s="130"/>
      <c r="I713" s="130"/>
      <c r="J713" s="130"/>
      <c r="K713" s="130"/>
      <c r="L713" s="130"/>
      <c r="M713" s="130"/>
      <c r="N713" s="157"/>
      <c r="O713" s="89"/>
      <c r="P713" s="54"/>
      <c r="Q713" s="130"/>
      <c r="R713" s="130"/>
      <c r="S713" s="130"/>
      <c r="T713" s="130"/>
      <c r="U713" s="130"/>
      <c r="V713" s="130"/>
      <c r="W713" s="130"/>
      <c r="X713" s="130"/>
      <c r="Y713" s="130"/>
      <c r="Z713" s="130"/>
    </row>
    <row r="714" spans="1:26" ht="15.75" customHeight="1">
      <c r="A714" s="130"/>
      <c r="B714" s="130"/>
      <c r="C714" s="130"/>
      <c r="D714" s="130"/>
      <c r="E714" s="130"/>
      <c r="F714" s="130"/>
      <c r="G714" s="130"/>
      <c r="H714" s="130"/>
      <c r="I714" s="130"/>
      <c r="J714" s="130"/>
      <c r="K714" s="130"/>
      <c r="L714" s="130"/>
      <c r="M714" s="130"/>
      <c r="N714" s="157"/>
      <c r="O714" s="89"/>
      <c r="P714" s="54"/>
      <c r="Q714" s="130"/>
      <c r="R714" s="130"/>
      <c r="S714" s="130"/>
      <c r="T714" s="130"/>
      <c r="U714" s="130"/>
      <c r="V714" s="130"/>
      <c r="W714" s="130"/>
      <c r="X714" s="130"/>
      <c r="Y714" s="130"/>
      <c r="Z714" s="130"/>
    </row>
    <row r="715" spans="1:26" ht="15.75" customHeight="1">
      <c r="A715" s="130"/>
      <c r="B715" s="130"/>
      <c r="C715" s="130"/>
      <c r="D715" s="130"/>
      <c r="E715" s="130"/>
      <c r="F715" s="130"/>
      <c r="G715" s="130"/>
      <c r="H715" s="130"/>
      <c r="I715" s="130"/>
      <c r="J715" s="130"/>
      <c r="K715" s="130"/>
      <c r="L715" s="130"/>
      <c r="M715" s="130"/>
      <c r="N715" s="157"/>
      <c r="O715" s="89"/>
      <c r="P715" s="54"/>
      <c r="Q715" s="130"/>
      <c r="R715" s="130"/>
      <c r="S715" s="130"/>
      <c r="T715" s="130"/>
      <c r="U715" s="130"/>
      <c r="V715" s="130"/>
      <c r="W715" s="130"/>
      <c r="X715" s="130"/>
      <c r="Y715" s="130"/>
      <c r="Z715" s="130"/>
    </row>
    <row r="716" spans="1:26" ht="15.75" customHeight="1">
      <c r="A716" s="130"/>
      <c r="B716" s="130"/>
      <c r="C716" s="130"/>
      <c r="D716" s="130"/>
      <c r="E716" s="130"/>
      <c r="F716" s="130"/>
      <c r="G716" s="130"/>
      <c r="H716" s="130"/>
      <c r="I716" s="130"/>
      <c r="J716" s="130"/>
      <c r="K716" s="130"/>
      <c r="L716" s="130"/>
      <c r="M716" s="130"/>
      <c r="N716" s="157"/>
      <c r="O716" s="89"/>
      <c r="P716" s="54"/>
      <c r="Q716" s="130"/>
      <c r="R716" s="130"/>
      <c r="S716" s="130"/>
      <c r="T716" s="130"/>
      <c r="U716" s="130"/>
      <c r="V716" s="130"/>
      <c r="W716" s="130"/>
      <c r="X716" s="130"/>
      <c r="Y716" s="130"/>
      <c r="Z716" s="130"/>
    </row>
    <row r="717" spans="1:26" ht="15.75" customHeight="1">
      <c r="A717" s="130"/>
      <c r="B717" s="130"/>
      <c r="C717" s="130"/>
      <c r="D717" s="130"/>
      <c r="E717" s="130"/>
      <c r="F717" s="130"/>
      <c r="G717" s="130"/>
      <c r="H717" s="130"/>
      <c r="I717" s="130"/>
      <c r="J717" s="130"/>
      <c r="K717" s="130"/>
      <c r="L717" s="130"/>
      <c r="M717" s="130"/>
      <c r="N717" s="157"/>
      <c r="O717" s="89"/>
      <c r="P717" s="54"/>
      <c r="Q717" s="130"/>
      <c r="R717" s="130"/>
      <c r="S717" s="130"/>
      <c r="T717" s="130"/>
      <c r="U717" s="130"/>
      <c r="V717" s="130"/>
      <c r="W717" s="130"/>
      <c r="X717" s="130"/>
      <c r="Y717" s="130"/>
      <c r="Z717" s="130"/>
    </row>
    <row r="718" spans="1:26" ht="15.75" customHeight="1">
      <c r="A718" s="130"/>
      <c r="B718" s="130"/>
      <c r="C718" s="130"/>
      <c r="D718" s="130"/>
      <c r="E718" s="130"/>
      <c r="F718" s="130"/>
      <c r="G718" s="130"/>
      <c r="H718" s="130"/>
      <c r="I718" s="130"/>
      <c r="J718" s="130"/>
      <c r="K718" s="130"/>
      <c r="L718" s="130"/>
      <c r="M718" s="130"/>
      <c r="N718" s="157"/>
      <c r="O718" s="89"/>
      <c r="P718" s="54"/>
      <c r="Q718" s="130"/>
      <c r="R718" s="130"/>
      <c r="S718" s="130"/>
      <c r="T718" s="130"/>
      <c r="U718" s="130"/>
      <c r="V718" s="130"/>
      <c r="W718" s="130"/>
      <c r="X718" s="130"/>
      <c r="Y718" s="130"/>
      <c r="Z718" s="130"/>
    </row>
    <row r="719" spans="1:26" ht="15.75" customHeight="1">
      <c r="A719" s="130"/>
      <c r="B719" s="130"/>
      <c r="C719" s="130"/>
      <c r="D719" s="130"/>
      <c r="E719" s="130"/>
      <c r="F719" s="130"/>
      <c r="G719" s="130"/>
      <c r="H719" s="130"/>
      <c r="I719" s="130"/>
      <c r="J719" s="130"/>
      <c r="K719" s="130"/>
      <c r="L719" s="130"/>
      <c r="M719" s="130"/>
      <c r="N719" s="157"/>
      <c r="O719" s="89"/>
      <c r="P719" s="54"/>
      <c r="Q719" s="130"/>
      <c r="R719" s="130"/>
      <c r="S719" s="130"/>
      <c r="T719" s="130"/>
      <c r="U719" s="130"/>
      <c r="V719" s="130"/>
      <c r="W719" s="130"/>
      <c r="X719" s="130"/>
      <c r="Y719" s="130"/>
      <c r="Z719" s="130"/>
    </row>
    <row r="720" spans="1:26" ht="15.75" customHeight="1">
      <c r="A720" s="130"/>
      <c r="B720" s="130"/>
      <c r="C720" s="130"/>
      <c r="D720" s="130"/>
      <c r="E720" s="130"/>
      <c r="F720" s="130"/>
      <c r="G720" s="130"/>
      <c r="H720" s="130"/>
      <c r="I720" s="130"/>
      <c r="J720" s="130"/>
      <c r="K720" s="130"/>
      <c r="L720" s="130"/>
      <c r="M720" s="130"/>
      <c r="N720" s="157"/>
      <c r="O720" s="89"/>
      <c r="P720" s="54"/>
      <c r="Q720" s="130"/>
      <c r="R720" s="130"/>
      <c r="S720" s="130"/>
      <c r="T720" s="130"/>
      <c r="U720" s="130"/>
      <c r="V720" s="130"/>
      <c r="W720" s="130"/>
      <c r="X720" s="130"/>
      <c r="Y720" s="130"/>
      <c r="Z720" s="130"/>
    </row>
    <row r="721" spans="1:26" ht="15.75" customHeight="1">
      <c r="A721" s="130"/>
      <c r="B721" s="130"/>
      <c r="C721" s="130"/>
      <c r="D721" s="130"/>
      <c r="E721" s="130"/>
      <c r="F721" s="130"/>
      <c r="G721" s="130"/>
      <c r="H721" s="130"/>
      <c r="I721" s="130"/>
      <c r="J721" s="130"/>
      <c r="K721" s="130"/>
      <c r="L721" s="130"/>
      <c r="M721" s="130"/>
      <c r="N721" s="157"/>
      <c r="O721" s="89"/>
      <c r="P721" s="54"/>
      <c r="Q721" s="130"/>
      <c r="R721" s="130"/>
      <c r="S721" s="130"/>
      <c r="T721" s="130"/>
      <c r="U721" s="130"/>
      <c r="V721" s="130"/>
      <c r="W721" s="130"/>
      <c r="X721" s="130"/>
      <c r="Y721" s="130"/>
      <c r="Z721" s="130"/>
    </row>
    <row r="722" spans="1:26" ht="15.75" customHeight="1">
      <c r="A722" s="130"/>
      <c r="B722" s="130"/>
      <c r="C722" s="130"/>
      <c r="D722" s="130"/>
      <c r="E722" s="130"/>
      <c r="F722" s="130"/>
      <c r="G722" s="130"/>
      <c r="H722" s="130"/>
      <c r="I722" s="130"/>
      <c r="J722" s="130"/>
      <c r="K722" s="130"/>
      <c r="L722" s="130"/>
      <c r="M722" s="130"/>
      <c r="N722" s="157"/>
      <c r="O722" s="89"/>
      <c r="P722" s="54"/>
      <c r="Q722" s="130"/>
      <c r="R722" s="130"/>
      <c r="S722" s="130"/>
      <c r="T722" s="130"/>
      <c r="U722" s="130"/>
      <c r="V722" s="130"/>
      <c r="W722" s="130"/>
      <c r="X722" s="130"/>
      <c r="Y722" s="130"/>
      <c r="Z722" s="130"/>
    </row>
    <row r="723" spans="1:26" ht="15.75" customHeight="1">
      <c r="A723" s="130"/>
      <c r="B723" s="130"/>
      <c r="C723" s="130"/>
      <c r="D723" s="130"/>
      <c r="E723" s="130"/>
      <c r="F723" s="130"/>
      <c r="G723" s="130"/>
      <c r="H723" s="130"/>
      <c r="I723" s="130"/>
      <c r="J723" s="130"/>
      <c r="K723" s="130"/>
      <c r="L723" s="130"/>
      <c r="M723" s="130"/>
      <c r="N723" s="157"/>
      <c r="O723" s="89"/>
      <c r="P723" s="54"/>
      <c r="Q723" s="130"/>
      <c r="R723" s="130"/>
      <c r="S723" s="130"/>
      <c r="T723" s="130"/>
      <c r="U723" s="130"/>
      <c r="V723" s="130"/>
      <c r="W723" s="130"/>
      <c r="X723" s="130"/>
      <c r="Y723" s="130"/>
      <c r="Z723" s="130"/>
    </row>
    <row r="724" spans="1:26" ht="15.75" customHeight="1">
      <c r="A724" s="130"/>
      <c r="B724" s="130"/>
      <c r="C724" s="130"/>
      <c r="D724" s="130"/>
      <c r="E724" s="130"/>
      <c r="F724" s="130"/>
      <c r="G724" s="130"/>
      <c r="H724" s="130"/>
      <c r="I724" s="130"/>
      <c r="J724" s="130"/>
      <c r="K724" s="130"/>
      <c r="L724" s="130"/>
      <c r="M724" s="130"/>
      <c r="N724" s="157"/>
      <c r="O724" s="89"/>
      <c r="P724" s="54"/>
      <c r="Q724" s="130"/>
      <c r="R724" s="130"/>
      <c r="S724" s="130"/>
      <c r="T724" s="130"/>
      <c r="U724" s="130"/>
      <c r="V724" s="130"/>
      <c r="W724" s="130"/>
      <c r="X724" s="130"/>
      <c r="Y724" s="130"/>
      <c r="Z724" s="130"/>
    </row>
    <row r="725" spans="1:26" ht="15.75" customHeight="1">
      <c r="A725" s="130"/>
      <c r="B725" s="130"/>
      <c r="C725" s="130"/>
      <c r="D725" s="130"/>
      <c r="E725" s="130"/>
      <c r="F725" s="130"/>
      <c r="G725" s="130"/>
      <c r="H725" s="130"/>
      <c r="I725" s="130"/>
      <c r="J725" s="130"/>
      <c r="K725" s="130"/>
      <c r="L725" s="130"/>
      <c r="M725" s="130"/>
      <c r="N725" s="157"/>
      <c r="O725" s="89"/>
      <c r="P725" s="54"/>
      <c r="Q725" s="130"/>
      <c r="R725" s="130"/>
      <c r="S725" s="130"/>
      <c r="T725" s="130"/>
      <c r="U725" s="130"/>
      <c r="V725" s="130"/>
      <c r="W725" s="130"/>
      <c r="X725" s="130"/>
      <c r="Y725" s="130"/>
      <c r="Z725" s="130"/>
    </row>
    <row r="726" spans="1:26" ht="15.75" customHeight="1">
      <c r="A726" s="130"/>
      <c r="B726" s="130"/>
      <c r="C726" s="130"/>
      <c r="D726" s="130"/>
      <c r="E726" s="130"/>
      <c r="F726" s="130"/>
      <c r="G726" s="130"/>
      <c r="H726" s="130"/>
      <c r="I726" s="130"/>
      <c r="J726" s="130"/>
      <c r="K726" s="130"/>
      <c r="L726" s="130"/>
      <c r="M726" s="130"/>
      <c r="N726" s="157"/>
      <c r="O726" s="89"/>
      <c r="P726" s="54"/>
      <c r="Q726" s="130"/>
      <c r="R726" s="130"/>
      <c r="S726" s="130"/>
      <c r="T726" s="130"/>
      <c r="U726" s="130"/>
      <c r="V726" s="130"/>
      <c r="W726" s="130"/>
      <c r="X726" s="130"/>
      <c r="Y726" s="130"/>
      <c r="Z726" s="130"/>
    </row>
    <row r="727" spans="1:26" ht="15.75" customHeight="1">
      <c r="A727" s="130"/>
      <c r="B727" s="130"/>
      <c r="C727" s="130"/>
      <c r="D727" s="130"/>
      <c r="E727" s="130"/>
      <c r="F727" s="130"/>
      <c r="G727" s="130"/>
      <c r="H727" s="130"/>
      <c r="I727" s="130"/>
      <c r="J727" s="130"/>
      <c r="K727" s="130"/>
      <c r="L727" s="130"/>
      <c r="M727" s="130"/>
      <c r="N727" s="157"/>
      <c r="O727" s="89"/>
      <c r="P727" s="54"/>
      <c r="Q727" s="130"/>
      <c r="R727" s="130"/>
      <c r="S727" s="130"/>
      <c r="T727" s="130"/>
      <c r="U727" s="130"/>
      <c r="V727" s="130"/>
      <c r="W727" s="130"/>
      <c r="X727" s="130"/>
      <c r="Y727" s="130"/>
      <c r="Z727" s="130"/>
    </row>
    <row r="728" spans="1:26" ht="15.75" customHeight="1">
      <c r="A728" s="130"/>
      <c r="B728" s="130"/>
      <c r="C728" s="130"/>
      <c r="D728" s="130"/>
      <c r="E728" s="130"/>
      <c r="F728" s="130"/>
      <c r="G728" s="130"/>
      <c r="H728" s="130"/>
      <c r="I728" s="130"/>
      <c r="J728" s="130"/>
      <c r="K728" s="130"/>
      <c r="L728" s="130"/>
      <c r="M728" s="130"/>
      <c r="N728" s="157"/>
      <c r="O728" s="89"/>
      <c r="P728" s="54"/>
      <c r="Q728" s="130"/>
      <c r="R728" s="130"/>
      <c r="S728" s="130"/>
      <c r="T728" s="130"/>
      <c r="U728" s="130"/>
      <c r="V728" s="130"/>
      <c r="W728" s="130"/>
      <c r="X728" s="130"/>
      <c r="Y728" s="130"/>
      <c r="Z728" s="130"/>
    </row>
    <row r="729" spans="1:26" ht="15.75" customHeight="1">
      <c r="A729" s="130"/>
      <c r="B729" s="130"/>
      <c r="C729" s="130"/>
      <c r="D729" s="130"/>
      <c r="E729" s="130"/>
      <c r="F729" s="130"/>
      <c r="G729" s="130"/>
      <c r="H729" s="130"/>
      <c r="I729" s="130"/>
      <c r="J729" s="130"/>
      <c r="K729" s="130"/>
      <c r="L729" s="130"/>
      <c r="M729" s="130"/>
      <c r="N729" s="157"/>
      <c r="O729" s="89"/>
      <c r="P729" s="54"/>
      <c r="Q729" s="130"/>
      <c r="R729" s="130"/>
      <c r="S729" s="130"/>
      <c r="T729" s="130"/>
      <c r="U729" s="130"/>
      <c r="V729" s="130"/>
      <c r="W729" s="130"/>
      <c r="X729" s="130"/>
      <c r="Y729" s="130"/>
      <c r="Z729" s="130"/>
    </row>
    <row r="730" spans="1:26" ht="15.75" customHeight="1">
      <c r="A730" s="130"/>
      <c r="B730" s="130"/>
      <c r="C730" s="130"/>
      <c r="D730" s="130"/>
      <c r="E730" s="130"/>
      <c r="F730" s="130"/>
      <c r="G730" s="130"/>
      <c r="H730" s="130"/>
      <c r="I730" s="130"/>
      <c r="J730" s="130"/>
      <c r="K730" s="130"/>
      <c r="L730" s="130"/>
      <c r="M730" s="130"/>
      <c r="N730" s="157"/>
      <c r="O730" s="89"/>
      <c r="P730" s="54"/>
      <c r="Q730" s="130"/>
      <c r="R730" s="130"/>
      <c r="S730" s="130"/>
      <c r="T730" s="130"/>
      <c r="U730" s="130"/>
      <c r="V730" s="130"/>
      <c r="W730" s="130"/>
      <c r="X730" s="130"/>
      <c r="Y730" s="130"/>
      <c r="Z730" s="130"/>
    </row>
    <row r="731" spans="1:26" ht="15.75" customHeight="1">
      <c r="A731" s="130"/>
      <c r="B731" s="130"/>
      <c r="C731" s="130"/>
      <c r="D731" s="130"/>
      <c r="E731" s="130"/>
      <c r="F731" s="130"/>
      <c r="G731" s="130"/>
      <c r="H731" s="130"/>
      <c r="I731" s="130"/>
      <c r="J731" s="130"/>
      <c r="K731" s="130"/>
      <c r="L731" s="130"/>
      <c r="M731" s="130"/>
      <c r="N731" s="157"/>
      <c r="O731" s="89"/>
      <c r="P731" s="54"/>
      <c r="Q731" s="130"/>
      <c r="R731" s="130"/>
      <c r="S731" s="130"/>
      <c r="T731" s="130"/>
      <c r="U731" s="130"/>
      <c r="V731" s="130"/>
      <c r="W731" s="130"/>
      <c r="X731" s="130"/>
      <c r="Y731" s="130"/>
      <c r="Z731" s="130"/>
    </row>
    <row r="732" spans="1:26" ht="15.75" customHeight="1">
      <c r="A732" s="130"/>
      <c r="B732" s="130"/>
      <c r="C732" s="130"/>
      <c r="D732" s="130"/>
      <c r="E732" s="130"/>
      <c r="F732" s="130"/>
      <c r="G732" s="130"/>
      <c r="H732" s="130"/>
      <c r="I732" s="130"/>
      <c r="J732" s="130"/>
      <c r="K732" s="130"/>
      <c r="L732" s="130"/>
      <c r="M732" s="130"/>
      <c r="N732" s="157"/>
      <c r="O732" s="89"/>
      <c r="P732" s="54"/>
      <c r="Q732" s="130"/>
      <c r="R732" s="130"/>
      <c r="S732" s="130"/>
      <c r="T732" s="130"/>
      <c r="U732" s="130"/>
      <c r="V732" s="130"/>
      <c r="W732" s="130"/>
      <c r="X732" s="130"/>
      <c r="Y732" s="130"/>
      <c r="Z732" s="130"/>
    </row>
    <row r="733" spans="1:26" ht="15.75" customHeight="1">
      <c r="A733" s="130"/>
      <c r="B733" s="130"/>
      <c r="C733" s="130"/>
      <c r="D733" s="130"/>
      <c r="E733" s="130"/>
      <c r="F733" s="130"/>
      <c r="G733" s="130"/>
      <c r="H733" s="130"/>
      <c r="I733" s="130"/>
      <c r="J733" s="130"/>
      <c r="K733" s="130"/>
      <c r="L733" s="130"/>
      <c r="M733" s="130"/>
      <c r="N733" s="157"/>
      <c r="O733" s="89"/>
      <c r="P733" s="54"/>
      <c r="Q733" s="130"/>
      <c r="R733" s="130"/>
      <c r="S733" s="130"/>
      <c r="T733" s="130"/>
      <c r="U733" s="130"/>
      <c r="V733" s="130"/>
      <c r="W733" s="130"/>
      <c r="X733" s="130"/>
      <c r="Y733" s="130"/>
      <c r="Z733" s="130"/>
    </row>
    <row r="734" spans="1:26" ht="15.75" customHeight="1">
      <c r="A734" s="130"/>
      <c r="B734" s="130"/>
      <c r="C734" s="130"/>
      <c r="D734" s="130"/>
      <c r="E734" s="130"/>
      <c r="F734" s="130"/>
      <c r="G734" s="130"/>
      <c r="H734" s="130"/>
      <c r="I734" s="130"/>
      <c r="J734" s="130"/>
      <c r="K734" s="130"/>
      <c r="L734" s="130"/>
      <c r="M734" s="130"/>
      <c r="N734" s="157"/>
      <c r="O734" s="89"/>
      <c r="P734" s="54"/>
      <c r="Q734" s="130"/>
      <c r="R734" s="130"/>
      <c r="S734" s="130"/>
      <c r="T734" s="130"/>
      <c r="U734" s="130"/>
      <c r="V734" s="130"/>
      <c r="W734" s="130"/>
      <c r="X734" s="130"/>
      <c r="Y734" s="130"/>
      <c r="Z734" s="130"/>
    </row>
    <row r="735" spans="1:26" ht="15.75" customHeight="1">
      <c r="A735" s="130"/>
      <c r="B735" s="130"/>
      <c r="C735" s="130"/>
      <c r="D735" s="130"/>
      <c r="E735" s="130"/>
      <c r="F735" s="130"/>
      <c r="G735" s="130"/>
      <c r="H735" s="130"/>
      <c r="I735" s="130"/>
      <c r="J735" s="130"/>
      <c r="K735" s="130"/>
      <c r="L735" s="130"/>
      <c r="M735" s="130"/>
      <c r="N735" s="157"/>
      <c r="O735" s="89"/>
      <c r="P735" s="54"/>
      <c r="Q735" s="130"/>
      <c r="R735" s="130"/>
      <c r="S735" s="130"/>
      <c r="T735" s="130"/>
      <c r="U735" s="130"/>
      <c r="V735" s="130"/>
      <c r="W735" s="130"/>
      <c r="X735" s="130"/>
      <c r="Y735" s="130"/>
      <c r="Z735" s="130"/>
    </row>
    <row r="736" spans="1:26" ht="15.75" customHeight="1">
      <c r="A736" s="130"/>
      <c r="B736" s="130"/>
      <c r="C736" s="130"/>
      <c r="D736" s="130"/>
      <c r="E736" s="130"/>
      <c r="F736" s="130"/>
      <c r="G736" s="130"/>
      <c r="H736" s="130"/>
      <c r="I736" s="130"/>
      <c r="J736" s="130"/>
      <c r="K736" s="130"/>
      <c r="L736" s="130"/>
      <c r="M736" s="130"/>
      <c r="N736" s="157"/>
      <c r="O736" s="89"/>
      <c r="P736" s="54"/>
      <c r="Q736" s="130"/>
      <c r="R736" s="130"/>
      <c r="S736" s="130"/>
      <c r="T736" s="130"/>
      <c r="U736" s="130"/>
      <c r="V736" s="130"/>
      <c r="W736" s="130"/>
      <c r="X736" s="130"/>
      <c r="Y736" s="130"/>
      <c r="Z736" s="130"/>
    </row>
    <row r="737" spans="1:26" ht="15.75" customHeight="1">
      <c r="A737" s="130"/>
      <c r="B737" s="130"/>
      <c r="C737" s="130"/>
      <c r="D737" s="130"/>
      <c r="E737" s="130"/>
      <c r="F737" s="130"/>
      <c r="G737" s="130"/>
      <c r="H737" s="130"/>
      <c r="I737" s="130"/>
      <c r="J737" s="130"/>
      <c r="K737" s="130"/>
      <c r="L737" s="130"/>
      <c r="M737" s="130"/>
      <c r="N737" s="157"/>
      <c r="O737" s="89"/>
      <c r="P737" s="54"/>
      <c r="Q737" s="130"/>
      <c r="R737" s="130"/>
      <c r="S737" s="130"/>
      <c r="T737" s="130"/>
      <c r="U737" s="130"/>
      <c r="V737" s="130"/>
      <c r="W737" s="130"/>
      <c r="X737" s="130"/>
      <c r="Y737" s="130"/>
      <c r="Z737" s="130"/>
    </row>
    <row r="738" spans="1:26" ht="15.75" customHeight="1">
      <c r="A738" s="130"/>
      <c r="B738" s="130"/>
      <c r="C738" s="130"/>
      <c r="D738" s="130"/>
      <c r="E738" s="130"/>
      <c r="F738" s="130"/>
      <c r="G738" s="130"/>
      <c r="H738" s="130"/>
      <c r="I738" s="130"/>
      <c r="J738" s="130"/>
      <c r="K738" s="130"/>
      <c r="L738" s="130"/>
      <c r="M738" s="130"/>
      <c r="N738" s="157"/>
      <c r="O738" s="89"/>
      <c r="P738" s="54"/>
      <c r="Q738" s="130"/>
      <c r="R738" s="130"/>
      <c r="S738" s="130"/>
      <c r="T738" s="130"/>
      <c r="U738" s="130"/>
      <c r="V738" s="130"/>
      <c r="W738" s="130"/>
      <c r="X738" s="130"/>
      <c r="Y738" s="130"/>
      <c r="Z738" s="130"/>
    </row>
    <row r="739" spans="1:26" ht="15.75" customHeight="1">
      <c r="A739" s="130"/>
      <c r="B739" s="130"/>
      <c r="C739" s="130"/>
      <c r="D739" s="130"/>
      <c r="E739" s="130"/>
      <c r="F739" s="130"/>
      <c r="G739" s="130"/>
      <c r="H739" s="130"/>
      <c r="I739" s="130"/>
      <c r="J739" s="130"/>
      <c r="K739" s="130"/>
      <c r="L739" s="130"/>
      <c r="M739" s="130"/>
      <c r="N739" s="157"/>
      <c r="O739" s="89"/>
      <c r="P739" s="54"/>
      <c r="Q739" s="130"/>
      <c r="R739" s="130"/>
      <c r="S739" s="130"/>
      <c r="T739" s="130"/>
      <c r="U739" s="130"/>
      <c r="V739" s="130"/>
      <c r="W739" s="130"/>
      <c r="X739" s="130"/>
      <c r="Y739" s="130"/>
      <c r="Z739" s="130"/>
    </row>
    <row r="740" spans="1:26" ht="15.75" customHeight="1">
      <c r="A740" s="130"/>
      <c r="B740" s="130"/>
      <c r="C740" s="130"/>
      <c r="D740" s="130"/>
      <c r="E740" s="130"/>
      <c r="F740" s="130"/>
      <c r="G740" s="130"/>
      <c r="H740" s="130"/>
      <c r="I740" s="130"/>
      <c r="J740" s="130"/>
      <c r="K740" s="130"/>
      <c r="L740" s="130"/>
      <c r="M740" s="130"/>
      <c r="N740" s="157"/>
      <c r="O740" s="89"/>
      <c r="P740" s="54"/>
      <c r="Q740" s="130"/>
      <c r="R740" s="130"/>
      <c r="S740" s="130"/>
      <c r="T740" s="130"/>
      <c r="U740" s="130"/>
      <c r="V740" s="130"/>
      <c r="W740" s="130"/>
      <c r="X740" s="130"/>
      <c r="Y740" s="130"/>
      <c r="Z740" s="130"/>
    </row>
    <row r="741" spans="1:26" ht="15.75" customHeight="1">
      <c r="A741" s="130"/>
      <c r="B741" s="130"/>
      <c r="C741" s="130"/>
      <c r="D741" s="130"/>
      <c r="E741" s="130"/>
      <c r="F741" s="130"/>
      <c r="G741" s="130"/>
      <c r="H741" s="130"/>
      <c r="I741" s="130"/>
      <c r="J741" s="130"/>
      <c r="K741" s="130"/>
      <c r="L741" s="130"/>
      <c r="M741" s="130"/>
      <c r="N741" s="157"/>
      <c r="O741" s="89"/>
      <c r="P741" s="54"/>
      <c r="Q741" s="130"/>
      <c r="R741" s="130"/>
      <c r="S741" s="130"/>
      <c r="T741" s="130"/>
      <c r="U741" s="130"/>
      <c r="V741" s="130"/>
      <c r="W741" s="130"/>
      <c r="X741" s="130"/>
      <c r="Y741" s="130"/>
      <c r="Z741" s="130"/>
    </row>
    <row r="742" spans="1:26" ht="15.75" customHeight="1">
      <c r="A742" s="130"/>
      <c r="B742" s="130"/>
      <c r="C742" s="130"/>
      <c r="D742" s="130"/>
      <c r="E742" s="130"/>
      <c r="F742" s="130"/>
      <c r="G742" s="130"/>
      <c r="H742" s="130"/>
      <c r="I742" s="130"/>
      <c r="J742" s="130"/>
      <c r="K742" s="130"/>
      <c r="L742" s="130"/>
      <c r="M742" s="130"/>
      <c r="N742" s="157"/>
      <c r="O742" s="89"/>
      <c r="P742" s="54"/>
      <c r="Q742" s="130"/>
      <c r="R742" s="130"/>
      <c r="S742" s="130"/>
      <c r="T742" s="130"/>
      <c r="U742" s="130"/>
      <c r="V742" s="130"/>
      <c r="W742" s="130"/>
      <c r="X742" s="130"/>
      <c r="Y742" s="130"/>
      <c r="Z742" s="130"/>
    </row>
    <row r="743" spans="1:26" ht="15.75" customHeight="1">
      <c r="A743" s="130"/>
      <c r="B743" s="130"/>
      <c r="C743" s="130"/>
      <c r="D743" s="130"/>
      <c r="E743" s="130"/>
      <c r="F743" s="130"/>
      <c r="G743" s="130"/>
      <c r="H743" s="130"/>
      <c r="I743" s="130"/>
      <c r="J743" s="130"/>
      <c r="K743" s="130"/>
      <c r="L743" s="130"/>
      <c r="M743" s="130"/>
      <c r="N743" s="157"/>
      <c r="O743" s="89"/>
      <c r="P743" s="54"/>
      <c r="Q743" s="130"/>
      <c r="R743" s="130"/>
      <c r="S743" s="130"/>
      <c r="T743" s="130"/>
      <c r="U743" s="130"/>
      <c r="V743" s="130"/>
      <c r="W743" s="130"/>
      <c r="X743" s="130"/>
      <c r="Y743" s="130"/>
      <c r="Z743" s="130"/>
    </row>
    <row r="744" spans="1:26" ht="15.75" customHeight="1">
      <c r="A744" s="130"/>
      <c r="B744" s="130"/>
      <c r="C744" s="130"/>
      <c r="D744" s="130"/>
      <c r="E744" s="130"/>
      <c r="F744" s="130"/>
      <c r="G744" s="130"/>
      <c r="H744" s="130"/>
      <c r="I744" s="130"/>
      <c r="J744" s="130"/>
      <c r="K744" s="130"/>
      <c r="L744" s="130"/>
      <c r="M744" s="130"/>
      <c r="N744" s="157"/>
      <c r="O744" s="89"/>
      <c r="P744" s="54"/>
      <c r="Q744" s="130"/>
      <c r="R744" s="130"/>
      <c r="S744" s="130"/>
      <c r="T744" s="130"/>
      <c r="U744" s="130"/>
      <c r="V744" s="130"/>
      <c r="W744" s="130"/>
      <c r="X744" s="130"/>
      <c r="Y744" s="130"/>
      <c r="Z744" s="130"/>
    </row>
    <row r="745" spans="1:26" ht="15.75" customHeight="1">
      <c r="A745" s="130"/>
      <c r="B745" s="130"/>
      <c r="C745" s="130"/>
      <c r="D745" s="130"/>
      <c r="E745" s="130"/>
      <c r="F745" s="130"/>
      <c r="G745" s="130"/>
      <c r="H745" s="130"/>
      <c r="I745" s="130"/>
      <c r="J745" s="130"/>
      <c r="K745" s="130"/>
      <c r="L745" s="130"/>
      <c r="M745" s="130"/>
      <c r="N745" s="157"/>
      <c r="O745" s="89"/>
      <c r="P745" s="54"/>
      <c r="Q745" s="130"/>
      <c r="R745" s="130"/>
      <c r="S745" s="130"/>
      <c r="T745" s="130"/>
      <c r="U745" s="130"/>
      <c r="V745" s="130"/>
      <c r="W745" s="130"/>
      <c r="X745" s="130"/>
      <c r="Y745" s="130"/>
      <c r="Z745" s="130"/>
    </row>
    <row r="746" spans="1:26" ht="15.75" customHeight="1">
      <c r="A746" s="130"/>
      <c r="B746" s="130"/>
      <c r="C746" s="130"/>
      <c r="D746" s="130"/>
      <c r="E746" s="130"/>
      <c r="F746" s="130"/>
      <c r="G746" s="130"/>
      <c r="H746" s="130"/>
      <c r="I746" s="130"/>
      <c r="J746" s="130"/>
      <c r="K746" s="130"/>
      <c r="L746" s="130"/>
      <c r="M746" s="130"/>
      <c r="N746" s="157"/>
      <c r="O746" s="89"/>
      <c r="P746" s="54"/>
      <c r="Q746" s="130"/>
      <c r="R746" s="130"/>
      <c r="S746" s="130"/>
      <c r="T746" s="130"/>
      <c r="U746" s="130"/>
      <c r="V746" s="130"/>
      <c r="W746" s="130"/>
      <c r="X746" s="130"/>
      <c r="Y746" s="130"/>
      <c r="Z746" s="130"/>
    </row>
    <row r="747" spans="1:26" ht="15.75" customHeight="1">
      <c r="A747" s="130"/>
      <c r="B747" s="130"/>
      <c r="C747" s="130"/>
      <c r="D747" s="130"/>
      <c r="E747" s="130"/>
      <c r="F747" s="130"/>
      <c r="G747" s="130"/>
      <c r="H747" s="130"/>
      <c r="I747" s="130"/>
      <c r="J747" s="130"/>
      <c r="K747" s="130"/>
      <c r="L747" s="130"/>
      <c r="M747" s="130"/>
      <c r="N747" s="157"/>
      <c r="O747" s="89"/>
      <c r="P747" s="54"/>
      <c r="Q747" s="130"/>
      <c r="R747" s="130"/>
      <c r="S747" s="130"/>
      <c r="T747" s="130"/>
      <c r="U747" s="130"/>
      <c r="V747" s="130"/>
      <c r="W747" s="130"/>
      <c r="X747" s="130"/>
      <c r="Y747" s="130"/>
      <c r="Z747" s="130"/>
    </row>
    <row r="748" spans="1:26" ht="15.75" customHeight="1">
      <c r="A748" s="130"/>
      <c r="B748" s="130"/>
      <c r="C748" s="130"/>
      <c r="D748" s="130"/>
      <c r="E748" s="130"/>
      <c r="F748" s="130"/>
      <c r="G748" s="130"/>
      <c r="H748" s="130"/>
      <c r="I748" s="130"/>
      <c r="J748" s="130"/>
      <c r="K748" s="130"/>
      <c r="L748" s="130"/>
      <c r="M748" s="130"/>
      <c r="N748" s="157"/>
      <c r="O748" s="89"/>
      <c r="P748" s="54"/>
      <c r="Q748" s="130"/>
      <c r="R748" s="130"/>
      <c r="S748" s="130"/>
      <c r="T748" s="130"/>
      <c r="U748" s="130"/>
      <c r="V748" s="130"/>
      <c r="W748" s="130"/>
      <c r="X748" s="130"/>
      <c r="Y748" s="130"/>
      <c r="Z748" s="130"/>
    </row>
    <row r="749" spans="1:26" ht="15.75" customHeight="1">
      <c r="A749" s="130"/>
      <c r="B749" s="130"/>
      <c r="C749" s="130"/>
      <c r="D749" s="130"/>
      <c r="E749" s="130"/>
      <c r="F749" s="130"/>
      <c r="G749" s="130"/>
      <c r="H749" s="130"/>
      <c r="I749" s="130"/>
      <c r="J749" s="130"/>
      <c r="K749" s="130"/>
      <c r="L749" s="130"/>
      <c r="M749" s="130"/>
      <c r="N749" s="157"/>
      <c r="O749" s="89"/>
      <c r="P749" s="54"/>
      <c r="Q749" s="130"/>
      <c r="R749" s="130"/>
      <c r="S749" s="130"/>
      <c r="T749" s="130"/>
      <c r="U749" s="130"/>
      <c r="V749" s="130"/>
      <c r="W749" s="130"/>
      <c r="X749" s="130"/>
      <c r="Y749" s="130"/>
      <c r="Z749" s="130"/>
    </row>
    <row r="750" spans="1:26" ht="15.75" customHeight="1">
      <c r="A750" s="130"/>
      <c r="B750" s="130"/>
      <c r="C750" s="130"/>
      <c r="D750" s="130"/>
      <c r="E750" s="130"/>
      <c r="F750" s="130"/>
      <c r="G750" s="130"/>
      <c r="H750" s="130"/>
      <c r="I750" s="130"/>
      <c r="J750" s="130"/>
      <c r="K750" s="130"/>
      <c r="L750" s="130"/>
      <c r="M750" s="130"/>
      <c r="N750" s="157"/>
      <c r="O750" s="89"/>
      <c r="P750" s="54"/>
      <c r="Q750" s="130"/>
      <c r="R750" s="130"/>
      <c r="S750" s="130"/>
      <c r="T750" s="130"/>
      <c r="U750" s="130"/>
      <c r="V750" s="130"/>
      <c r="W750" s="130"/>
      <c r="X750" s="130"/>
      <c r="Y750" s="130"/>
      <c r="Z750" s="130"/>
    </row>
    <row r="751" spans="1:26" ht="15.75" customHeight="1">
      <c r="A751" s="130"/>
      <c r="B751" s="130"/>
      <c r="C751" s="130"/>
      <c r="D751" s="130"/>
      <c r="E751" s="130"/>
      <c r="F751" s="130"/>
      <c r="G751" s="130"/>
      <c r="H751" s="130"/>
      <c r="I751" s="130"/>
      <c r="J751" s="130"/>
      <c r="K751" s="130"/>
      <c r="L751" s="130"/>
      <c r="M751" s="130"/>
      <c r="N751" s="157"/>
      <c r="O751" s="89"/>
      <c r="P751" s="54"/>
      <c r="Q751" s="130"/>
      <c r="R751" s="130"/>
      <c r="S751" s="130"/>
      <c r="T751" s="130"/>
      <c r="U751" s="130"/>
      <c r="V751" s="130"/>
      <c r="W751" s="130"/>
      <c r="X751" s="130"/>
      <c r="Y751" s="130"/>
      <c r="Z751" s="130"/>
    </row>
    <row r="752" spans="1:26" ht="15.75" customHeight="1">
      <c r="A752" s="130"/>
      <c r="B752" s="130"/>
      <c r="C752" s="130"/>
      <c r="D752" s="130"/>
      <c r="E752" s="130"/>
      <c r="F752" s="130"/>
      <c r="G752" s="130"/>
      <c r="H752" s="130"/>
      <c r="I752" s="130"/>
      <c r="J752" s="130"/>
      <c r="K752" s="130"/>
      <c r="L752" s="130"/>
      <c r="M752" s="130"/>
      <c r="N752" s="157"/>
      <c r="O752" s="89"/>
      <c r="P752" s="54"/>
      <c r="Q752" s="130"/>
      <c r="R752" s="130"/>
      <c r="S752" s="130"/>
      <c r="T752" s="130"/>
      <c r="U752" s="130"/>
      <c r="V752" s="130"/>
      <c r="W752" s="130"/>
      <c r="X752" s="130"/>
      <c r="Y752" s="130"/>
      <c r="Z752" s="130"/>
    </row>
    <row r="753" spans="1:26" ht="15.75" customHeight="1">
      <c r="A753" s="130"/>
      <c r="B753" s="130"/>
      <c r="C753" s="130"/>
      <c r="D753" s="130"/>
      <c r="E753" s="130"/>
      <c r="F753" s="130"/>
      <c r="G753" s="130"/>
      <c r="H753" s="130"/>
      <c r="I753" s="130"/>
      <c r="J753" s="130"/>
      <c r="K753" s="130"/>
      <c r="L753" s="130"/>
      <c r="M753" s="130"/>
      <c r="N753" s="157"/>
      <c r="O753" s="89"/>
      <c r="P753" s="54"/>
      <c r="Q753" s="130"/>
      <c r="R753" s="130"/>
      <c r="S753" s="130"/>
      <c r="T753" s="130"/>
      <c r="U753" s="130"/>
      <c r="V753" s="130"/>
      <c r="W753" s="130"/>
      <c r="X753" s="130"/>
      <c r="Y753" s="130"/>
      <c r="Z753" s="130"/>
    </row>
    <row r="754" spans="1:26" ht="15.75" customHeight="1">
      <c r="A754" s="130"/>
      <c r="B754" s="130"/>
      <c r="C754" s="130"/>
      <c r="D754" s="130"/>
      <c r="E754" s="130"/>
      <c r="F754" s="130"/>
      <c r="G754" s="130"/>
      <c r="H754" s="130"/>
      <c r="I754" s="130"/>
      <c r="J754" s="130"/>
      <c r="K754" s="130"/>
      <c r="L754" s="130"/>
      <c r="M754" s="130"/>
      <c r="N754" s="157"/>
      <c r="O754" s="89"/>
      <c r="P754" s="54"/>
      <c r="Q754" s="130"/>
      <c r="R754" s="130"/>
      <c r="S754" s="130"/>
      <c r="T754" s="130"/>
      <c r="U754" s="130"/>
      <c r="V754" s="130"/>
      <c r="W754" s="130"/>
      <c r="X754" s="130"/>
      <c r="Y754" s="130"/>
      <c r="Z754" s="130"/>
    </row>
    <row r="755" spans="1:26" ht="15.75" customHeight="1">
      <c r="A755" s="130"/>
      <c r="B755" s="130"/>
      <c r="C755" s="130"/>
      <c r="D755" s="130"/>
      <c r="E755" s="130"/>
      <c r="F755" s="130"/>
      <c r="G755" s="130"/>
      <c r="H755" s="130"/>
      <c r="I755" s="130"/>
      <c r="J755" s="130"/>
      <c r="K755" s="130"/>
      <c r="L755" s="130"/>
      <c r="M755" s="130"/>
      <c r="N755" s="157"/>
      <c r="O755" s="89"/>
      <c r="P755" s="54"/>
      <c r="Q755" s="130"/>
      <c r="R755" s="130"/>
      <c r="S755" s="130"/>
      <c r="T755" s="130"/>
      <c r="U755" s="130"/>
      <c r="V755" s="130"/>
      <c r="W755" s="130"/>
      <c r="X755" s="130"/>
      <c r="Y755" s="130"/>
      <c r="Z755" s="130"/>
    </row>
    <row r="756" spans="1:26" ht="15.75" customHeight="1">
      <c r="A756" s="130"/>
      <c r="B756" s="130"/>
      <c r="C756" s="130"/>
      <c r="D756" s="130"/>
      <c r="E756" s="130"/>
      <c r="F756" s="130"/>
      <c r="G756" s="130"/>
      <c r="H756" s="130"/>
      <c r="I756" s="130"/>
      <c r="J756" s="130"/>
      <c r="K756" s="130"/>
      <c r="L756" s="130"/>
      <c r="M756" s="130"/>
      <c r="N756" s="157"/>
      <c r="O756" s="89"/>
      <c r="P756" s="54"/>
      <c r="Q756" s="130"/>
      <c r="R756" s="130"/>
      <c r="S756" s="130"/>
      <c r="T756" s="130"/>
      <c r="U756" s="130"/>
      <c r="V756" s="130"/>
      <c r="W756" s="130"/>
      <c r="X756" s="130"/>
      <c r="Y756" s="130"/>
      <c r="Z756" s="130"/>
    </row>
    <row r="757" spans="1:26" ht="15.75" customHeight="1">
      <c r="A757" s="130"/>
      <c r="B757" s="130"/>
      <c r="C757" s="130"/>
      <c r="D757" s="130"/>
      <c r="E757" s="130"/>
      <c r="F757" s="130"/>
      <c r="G757" s="130"/>
      <c r="H757" s="130"/>
      <c r="I757" s="130"/>
      <c r="J757" s="130"/>
      <c r="K757" s="130"/>
      <c r="L757" s="130"/>
      <c r="M757" s="130"/>
      <c r="N757" s="157"/>
      <c r="O757" s="89"/>
      <c r="P757" s="54"/>
      <c r="Q757" s="130"/>
      <c r="R757" s="130"/>
      <c r="S757" s="130"/>
      <c r="T757" s="130"/>
      <c r="U757" s="130"/>
      <c r="V757" s="130"/>
      <c r="W757" s="130"/>
      <c r="X757" s="130"/>
      <c r="Y757" s="130"/>
      <c r="Z757" s="130"/>
    </row>
    <row r="758" spans="1:26" ht="15.75" customHeight="1">
      <c r="A758" s="130"/>
      <c r="B758" s="130"/>
      <c r="C758" s="130"/>
      <c r="D758" s="130"/>
      <c r="E758" s="130"/>
      <c r="F758" s="130"/>
      <c r="G758" s="130"/>
      <c r="H758" s="130"/>
      <c r="I758" s="130"/>
      <c r="J758" s="130"/>
      <c r="K758" s="130"/>
      <c r="L758" s="130"/>
      <c r="M758" s="130"/>
      <c r="N758" s="157"/>
      <c r="O758" s="89"/>
      <c r="P758" s="54"/>
      <c r="Q758" s="130"/>
      <c r="R758" s="130"/>
      <c r="S758" s="130"/>
      <c r="T758" s="130"/>
      <c r="U758" s="130"/>
      <c r="V758" s="130"/>
      <c r="W758" s="130"/>
      <c r="X758" s="130"/>
      <c r="Y758" s="130"/>
      <c r="Z758" s="130"/>
    </row>
    <row r="759" spans="1:26" ht="15.75" customHeight="1">
      <c r="A759" s="130"/>
      <c r="B759" s="130"/>
      <c r="C759" s="130"/>
      <c r="D759" s="130"/>
      <c r="E759" s="130"/>
      <c r="F759" s="130"/>
      <c r="G759" s="130"/>
      <c r="H759" s="130"/>
      <c r="I759" s="130"/>
      <c r="J759" s="130"/>
      <c r="K759" s="130"/>
      <c r="L759" s="130"/>
      <c r="M759" s="130"/>
      <c r="N759" s="157"/>
      <c r="O759" s="89"/>
      <c r="P759" s="54"/>
      <c r="Q759" s="130"/>
      <c r="R759" s="130"/>
      <c r="S759" s="130"/>
      <c r="T759" s="130"/>
      <c r="U759" s="130"/>
      <c r="V759" s="130"/>
      <c r="W759" s="130"/>
      <c r="X759" s="130"/>
      <c r="Y759" s="130"/>
      <c r="Z759" s="130"/>
    </row>
    <row r="760" spans="1:26" ht="15.75" customHeight="1">
      <c r="A760" s="130"/>
      <c r="B760" s="130"/>
      <c r="C760" s="130"/>
      <c r="D760" s="130"/>
      <c r="E760" s="130"/>
      <c r="F760" s="130"/>
      <c r="G760" s="130"/>
      <c r="H760" s="130"/>
      <c r="I760" s="130"/>
      <c r="J760" s="130"/>
      <c r="K760" s="130"/>
      <c r="L760" s="130"/>
      <c r="M760" s="130"/>
      <c r="N760" s="157"/>
      <c r="O760" s="89"/>
      <c r="P760" s="54"/>
      <c r="Q760" s="130"/>
      <c r="R760" s="130"/>
      <c r="S760" s="130"/>
      <c r="T760" s="130"/>
      <c r="U760" s="130"/>
      <c r="V760" s="130"/>
      <c r="W760" s="130"/>
      <c r="X760" s="130"/>
      <c r="Y760" s="130"/>
      <c r="Z760" s="130"/>
    </row>
    <row r="761" spans="1:26" ht="15.75" customHeight="1">
      <c r="A761" s="130"/>
      <c r="B761" s="130"/>
      <c r="C761" s="130"/>
      <c r="D761" s="130"/>
      <c r="E761" s="130"/>
      <c r="F761" s="130"/>
      <c r="G761" s="130"/>
      <c r="H761" s="130"/>
      <c r="I761" s="130"/>
      <c r="J761" s="130"/>
      <c r="K761" s="130"/>
      <c r="L761" s="130"/>
      <c r="M761" s="130"/>
      <c r="N761" s="157"/>
      <c r="O761" s="89"/>
      <c r="P761" s="54"/>
      <c r="Q761" s="130"/>
      <c r="R761" s="130"/>
      <c r="S761" s="130"/>
      <c r="T761" s="130"/>
      <c r="U761" s="130"/>
      <c r="V761" s="130"/>
      <c r="W761" s="130"/>
      <c r="X761" s="130"/>
      <c r="Y761" s="130"/>
      <c r="Z761" s="130"/>
    </row>
    <row r="762" spans="1:26" ht="15.75" customHeight="1">
      <c r="A762" s="130"/>
      <c r="B762" s="130"/>
      <c r="C762" s="130"/>
      <c r="D762" s="130"/>
      <c r="E762" s="130"/>
      <c r="F762" s="130"/>
      <c r="G762" s="130"/>
      <c r="H762" s="130"/>
      <c r="I762" s="130"/>
      <c r="J762" s="130"/>
      <c r="K762" s="130"/>
      <c r="L762" s="130"/>
      <c r="M762" s="130"/>
      <c r="N762" s="157"/>
      <c r="O762" s="89"/>
      <c r="P762" s="54"/>
      <c r="Q762" s="130"/>
      <c r="R762" s="130"/>
      <c r="S762" s="130"/>
      <c r="T762" s="130"/>
      <c r="U762" s="130"/>
      <c r="V762" s="130"/>
      <c r="W762" s="130"/>
      <c r="X762" s="130"/>
      <c r="Y762" s="130"/>
      <c r="Z762" s="130"/>
    </row>
    <row r="763" spans="1:26" ht="15.75" customHeight="1">
      <c r="A763" s="130"/>
      <c r="B763" s="130"/>
      <c r="C763" s="130"/>
      <c r="D763" s="130"/>
      <c r="E763" s="130"/>
      <c r="F763" s="130"/>
      <c r="G763" s="130"/>
      <c r="H763" s="130"/>
      <c r="I763" s="130"/>
      <c r="J763" s="130"/>
      <c r="K763" s="130"/>
      <c r="L763" s="130"/>
      <c r="M763" s="130"/>
      <c r="N763" s="157"/>
      <c r="O763" s="89"/>
      <c r="P763" s="54"/>
      <c r="Q763" s="130"/>
      <c r="R763" s="130"/>
      <c r="S763" s="130"/>
      <c r="T763" s="130"/>
      <c r="U763" s="130"/>
      <c r="V763" s="130"/>
      <c r="W763" s="130"/>
      <c r="X763" s="130"/>
      <c r="Y763" s="130"/>
      <c r="Z763" s="130"/>
    </row>
    <row r="764" spans="1:26" ht="15.75" customHeight="1">
      <c r="A764" s="130"/>
      <c r="B764" s="130"/>
      <c r="C764" s="130"/>
      <c r="D764" s="130"/>
      <c r="E764" s="130"/>
      <c r="F764" s="130"/>
      <c r="G764" s="130"/>
      <c r="H764" s="130"/>
      <c r="I764" s="130"/>
      <c r="J764" s="130"/>
      <c r="K764" s="130"/>
      <c r="L764" s="130"/>
      <c r="M764" s="130"/>
      <c r="N764" s="157"/>
      <c r="O764" s="89"/>
      <c r="P764" s="54"/>
      <c r="Q764" s="130"/>
      <c r="R764" s="130"/>
      <c r="S764" s="130"/>
      <c r="T764" s="130"/>
      <c r="U764" s="130"/>
      <c r="V764" s="130"/>
      <c r="W764" s="130"/>
      <c r="X764" s="130"/>
      <c r="Y764" s="130"/>
      <c r="Z764" s="130"/>
    </row>
    <row r="765" spans="1:26" ht="15.75" customHeight="1">
      <c r="A765" s="130"/>
      <c r="B765" s="130"/>
      <c r="C765" s="130"/>
      <c r="D765" s="130"/>
      <c r="E765" s="130"/>
      <c r="F765" s="130"/>
      <c r="G765" s="130"/>
      <c r="H765" s="130"/>
      <c r="I765" s="130"/>
      <c r="J765" s="130"/>
      <c r="K765" s="130"/>
      <c r="L765" s="130"/>
      <c r="M765" s="130"/>
      <c r="N765" s="157"/>
      <c r="O765" s="89"/>
      <c r="P765" s="54"/>
      <c r="Q765" s="130"/>
      <c r="R765" s="130"/>
      <c r="S765" s="130"/>
      <c r="T765" s="130"/>
      <c r="U765" s="130"/>
      <c r="V765" s="130"/>
      <c r="W765" s="130"/>
      <c r="X765" s="130"/>
      <c r="Y765" s="130"/>
      <c r="Z765" s="130"/>
    </row>
    <row r="766" spans="1:26" ht="15.75" customHeight="1">
      <c r="A766" s="130"/>
      <c r="B766" s="130"/>
      <c r="C766" s="130"/>
      <c r="D766" s="130"/>
      <c r="E766" s="130"/>
      <c r="F766" s="130"/>
      <c r="G766" s="130"/>
      <c r="H766" s="130"/>
      <c r="I766" s="130"/>
      <c r="J766" s="130"/>
      <c r="K766" s="130"/>
      <c r="L766" s="130"/>
      <c r="M766" s="130"/>
      <c r="N766" s="157"/>
      <c r="O766" s="89"/>
      <c r="P766" s="54"/>
      <c r="Q766" s="130"/>
      <c r="R766" s="130"/>
      <c r="S766" s="130"/>
      <c r="T766" s="130"/>
      <c r="U766" s="130"/>
      <c r="V766" s="130"/>
      <c r="W766" s="130"/>
      <c r="X766" s="130"/>
      <c r="Y766" s="130"/>
      <c r="Z766" s="130"/>
    </row>
    <row r="767" spans="1:26" ht="15.75" customHeight="1">
      <c r="A767" s="130"/>
      <c r="B767" s="130"/>
      <c r="C767" s="130"/>
      <c r="D767" s="130"/>
      <c r="E767" s="130"/>
      <c r="F767" s="130"/>
      <c r="G767" s="130"/>
      <c r="H767" s="130"/>
      <c r="I767" s="130"/>
      <c r="J767" s="130"/>
      <c r="K767" s="130"/>
      <c r="L767" s="130"/>
      <c r="M767" s="130"/>
      <c r="N767" s="157"/>
      <c r="O767" s="89"/>
      <c r="P767" s="54"/>
      <c r="Q767" s="130"/>
      <c r="R767" s="130"/>
      <c r="S767" s="130"/>
      <c r="T767" s="130"/>
      <c r="U767" s="130"/>
      <c r="V767" s="130"/>
      <c r="W767" s="130"/>
      <c r="X767" s="130"/>
      <c r="Y767" s="130"/>
      <c r="Z767" s="130"/>
    </row>
    <row r="768" spans="1:26" ht="15.75" customHeight="1">
      <c r="A768" s="130"/>
      <c r="B768" s="130"/>
      <c r="C768" s="130"/>
      <c r="D768" s="130"/>
      <c r="E768" s="130"/>
      <c r="F768" s="130"/>
      <c r="G768" s="130"/>
      <c r="H768" s="130"/>
      <c r="I768" s="130"/>
      <c r="J768" s="130"/>
      <c r="K768" s="130"/>
      <c r="L768" s="130"/>
      <c r="M768" s="130"/>
      <c r="N768" s="157"/>
      <c r="O768" s="89"/>
      <c r="P768" s="54"/>
      <c r="Q768" s="130"/>
      <c r="R768" s="130"/>
      <c r="S768" s="130"/>
      <c r="T768" s="130"/>
      <c r="U768" s="130"/>
      <c r="V768" s="130"/>
      <c r="W768" s="130"/>
      <c r="X768" s="130"/>
      <c r="Y768" s="130"/>
      <c r="Z768" s="130"/>
    </row>
    <row r="769" spans="1:26" ht="15.75" customHeight="1">
      <c r="A769" s="130"/>
      <c r="B769" s="130"/>
      <c r="C769" s="130"/>
      <c r="D769" s="130"/>
      <c r="E769" s="130"/>
      <c r="F769" s="130"/>
      <c r="G769" s="130"/>
      <c r="H769" s="130"/>
      <c r="I769" s="130"/>
      <c r="J769" s="130"/>
      <c r="K769" s="130"/>
      <c r="L769" s="130"/>
      <c r="M769" s="130"/>
      <c r="N769" s="157"/>
      <c r="O769" s="89"/>
      <c r="P769" s="54"/>
      <c r="Q769" s="130"/>
      <c r="R769" s="130"/>
      <c r="S769" s="130"/>
      <c r="T769" s="130"/>
      <c r="U769" s="130"/>
      <c r="V769" s="130"/>
      <c r="W769" s="130"/>
      <c r="X769" s="130"/>
      <c r="Y769" s="130"/>
      <c r="Z769" s="130"/>
    </row>
    <row r="770" spans="1:26" ht="15.75" customHeight="1">
      <c r="A770" s="130"/>
      <c r="B770" s="130"/>
      <c r="C770" s="130"/>
      <c r="D770" s="130"/>
      <c r="E770" s="130"/>
      <c r="F770" s="130"/>
      <c r="G770" s="130"/>
      <c r="H770" s="130"/>
      <c r="I770" s="130"/>
      <c r="J770" s="130"/>
      <c r="K770" s="130"/>
      <c r="L770" s="130"/>
      <c r="M770" s="130"/>
      <c r="N770" s="157"/>
      <c r="O770" s="89"/>
      <c r="P770" s="54"/>
      <c r="Q770" s="130"/>
      <c r="R770" s="130"/>
      <c r="S770" s="130"/>
      <c r="T770" s="130"/>
      <c r="U770" s="130"/>
      <c r="V770" s="130"/>
      <c r="W770" s="130"/>
      <c r="X770" s="130"/>
      <c r="Y770" s="130"/>
      <c r="Z770" s="130"/>
    </row>
    <row r="771" spans="1:26" ht="15.75" customHeight="1">
      <c r="A771" s="130"/>
      <c r="B771" s="130"/>
      <c r="C771" s="130"/>
      <c r="D771" s="130"/>
      <c r="E771" s="130"/>
      <c r="F771" s="130"/>
      <c r="G771" s="130"/>
      <c r="H771" s="130"/>
      <c r="I771" s="130"/>
      <c r="J771" s="130"/>
      <c r="K771" s="130"/>
      <c r="L771" s="130"/>
      <c r="M771" s="130"/>
      <c r="N771" s="157"/>
      <c r="O771" s="89"/>
      <c r="P771" s="54"/>
      <c r="Q771" s="130"/>
      <c r="R771" s="130"/>
      <c r="S771" s="130"/>
      <c r="T771" s="130"/>
      <c r="U771" s="130"/>
      <c r="V771" s="130"/>
      <c r="W771" s="130"/>
      <c r="X771" s="130"/>
      <c r="Y771" s="130"/>
      <c r="Z771" s="130"/>
    </row>
    <row r="772" spans="1:26" ht="15.75" customHeight="1">
      <c r="A772" s="130"/>
      <c r="B772" s="130"/>
      <c r="C772" s="130"/>
      <c r="D772" s="130"/>
      <c r="E772" s="130"/>
      <c r="F772" s="130"/>
      <c r="G772" s="130"/>
      <c r="H772" s="130"/>
      <c r="I772" s="130"/>
      <c r="J772" s="130"/>
      <c r="K772" s="130"/>
      <c r="L772" s="130"/>
      <c r="M772" s="130"/>
      <c r="N772" s="157"/>
      <c r="O772" s="89"/>
      <c r="P772" s="54"/>
      <c r="Q772" s="130"/>
      <c r="R772" s="130"/>
      <c r="S772" s="130"/>
      <c r="T772" s="130"/>
      <c r="U772" s="130"/>
      <c r="V772" s="130"/>
      <c r="W772" s="130"/>
      <c r="X772" s="130"/>
      <c r="Y772" s="130"/>
      <c r="Z772" s="130"/>
    </row>
    <row r="773" spans="1:26" ht="15.75" customHeight="1">
      <c r="A773" s="130"/>
      <c r="B773" s="130"/>
      <c r="C773" s="130"/>
      <c r="D773" s="130"/>
      <c r="E773" s="130"/>
      <c r="F773" s="130"/>
      <c r="G773" s="130"/>
      <c r="H773" s="130"/>
      <c r="I773" s="130"/>
      <c r="J773" s="130"/>
      <c r="K773" s="130"/>
      <c r="L773" s="130"/>
      <c r="M773" s="130"/>
      <c r="N773" s="157"/>
      <c r="O773" s="89"/>
      <c r="P773" s="54"/>
      <c r="Q773" s="130"/>
      <c r="R773" s="130"/>
      <c r="S773" s="130"/>
      <c r="T773" s="130"/>
      <c r="U773" s="130"/>
      <c r="V773" s="130"/>
      <c r="W773" s="130"/>
      <c r="X773" s="130"/>
      <c r="Y773" s="130"/>
      <c r="Z773" s="130"/>
    </row>
    <row r="774" spans="1:26" ht="15.75" customHeight="1">
      <c r="A774" s="130"/>
      <c r="B774" s="130"/>
      <c r="C774" s="130"/>
      <c r="D774" s="130"/>
      <c r="E774" s="130"/>
      <c r="F774" s="130"/>
      <c r="G774" s="130"/>
      <c r="H774" s="130"/>
      <c r="I774" s="130"/>
      <c r="J774" s="130"/>
      <c r="K774" s="130"/>
      <c r="L774" s="130"/>
      <c r="M774" s="130"/>
      <c r="N774" s="157"/>
      <c r="O774" s="89"/>
      <c r="P774" s="54"/>
      <c r="Q774" s="130"/>
      <c r="R774" s="130"/>
      <c r="S774" s="130"/>
      <c r="T774" s="130"/>
      <c r="U774" s="130"/>
      <c r="V774" s="130"/>
      <c r="W774" s="130"/>
      <c r="X774" s="130"/>
      <c r="Y774" s="130"/>
      <c r="Z774" s="130"/>
    </row>
    <row r="775" spans="1:26" ht="15.75" customHeight="1">
      <c r="A775" s="130"/>
      <c r="B775" s="130"/>
      <c r="C775" s="130"/>
      <c r="D775" s="130"/>
      <c r="E775" s="130"/>
      <c r="F775" s="130"/>
      <c r="G775" s="130"/>
      <c r="H775" s="130"/>
      <c r="I775" s="130"/>
      <c r="J775" s="130"/>
      <c r="K775" s="130"/>
      <c r="L775" s="130"/>
      <c r="M775" s="130"/>
      <c r="N775" s="157"/>
      <c r="O775" s="89"/>
      <c r="P775" s="54"/>
      <c r="Q775" s="130"/>
      <c r="R775" s="130"/>
      <c r="S775" s="130"/>
      <c r="T775" s="130"/>
      <c r="U775" s="130"/>
      <c r="V775" s="130"/>
      <c r="W775" s="130"/>
      <c r="X775" s="130"/>
      <c r="Y775" s="130"/>
      <c r="Z775" s="130"/>
    </row>
    <row r="776" spans="1:26" ht="15.75" customHeight="1">
      <c r="A776" s="130"/>
      <c r="B776" s="130"/>
      <c r="C776" s="130"/>
      <c r="D776" s="130"/>
      <c r="E776" s="130"/>
      <c r="F776" s="130"/>
      <c r="G776" s="130"/>
      <c r="H776" s="130"/>
      <c r="I776" s="130"/>
      <c r="J776" s="130"/>
      <c r="K776" s="130"/>
      <c r="L776" s="130"/>
      <c r="M776" s="130"/>
      <c r="N776" s="157"/>
      <c r="O776" s="89"/>
      <c r="P776" s="54"/>
      <c r="Q776" s="130"/>
      <c r="R776" s="130"/>
      <c r="S776" s="130"/>
      <c r="T776" s="130"/>
      <c r="U776" s="130"/>
      <c r="V776" s="130"/>
      <c r="W776" s="130"/>
      <c r="X776" s="130"/>
      <c r="Y776" s="130"/>
      <c r="Z776" s="130"/>
    </row>
    <row r="777" spans="1:26" ht="15.75" customHeight="1">
      <c r="A777" s="130"/>
      <c r="B777" s="130"/>
      <c r="C777" s="130"/>
      <c r="D777" s="130"/>
      <c r="E777" s="130"/>
      <c r="F777" s="130"/>
      <c r="G777" s="130"/>
      <c r="H777" s="130"/>
      <c r="I777" s="130"/>
      <c r="J777" s="130"/>
      <c r="K777" s="130"/>
      <c r="L777" s="130"/>
      <c r="M777" s="130"/>
      <c r="N777" s="157"/>
      <c r="O777" s="89"/>
      <c r="P777" s="54"/>
      <c r="Q777" s="130"/>
      <c r="R777" s="130"/>
      <c r="S777" s="130"/>
      <c r="T777" s="130"/>
      <c r="U777" s="130"/>
      <c r="V777" s="130"/>
      <c r="W777" s="130"/>
      <c r="X777" s="130"/>
      <c r="Y777" s="130"/>
      <c r="Z777" s="130"/>
    </row>
    <row r="778" spans="1:26" ht="15.75" customHeight="1">
      <c r="A778" s="130"/>
      <c r="B778" s="130"/>
      <c r="C778" s="130"/>
      <c r="D778" s="130"/>
      <c r="E778" s="130"/>
      <c r="F778" s="130"/>
      <c r="G778" s="130"/>
      <c r="H778" s="130"/>
      <c r="I778" s="130"/>
      <c r="J778" s="130"/>
      <c r="K778" s="130"/>
      <c r="L778" s="130"/>
      <c r="M778" s="130"/>
      <c r="N778" s="157"/>
      <c r="O778" s="89"/>
      <c r="P778" s="54"/>
      <c r="Q778" s="130"/>
      <c r="R778" s="130"/>
      <c r="S778" s="130"/>
      <c r="T778" s="130"/>
      <c r="U778" s="130"/>
      <c r="V778" s="130"/>
      <c r="W778" s="130"/>
      <c r="X778" s="130"/>
      <c r="Y778" s="130"/>
      <c r="Z778" s="130"/>
    </row>
    <row r="779" spans="1:26" ht="15.75" customHeight="1">
      <c r="A779" s="130"/>
      <c r="B779" s="130"/>
      <c r="C779" s="130"/>
      <c r="D779" s="130"/>
      <c r="E779" s="130"/>
      <c r="F779" s="130"/>
      <c r="G779" s="130"/>
      <c r="H779" s="130"/>
      <c r="I779" s="130"/>
      <c r="J779" s="130"/>
      <c r="K779" s="130"/>
      <c r="L779" s="130"/>
      <c r="M779" s="130"/>
      <c r="N779" s="157"/>
      <c r="O779" s="89"/>
      <c r="P779" s="54"/>
      <c r="Q779" s="130"/>
      <c r="R779" s="130"/>
      <c r="S779" s="130"/>
      <c r="T779" s="130"/>
      <c r="U779" s="130"/>
      <c r="V779" s="130"/>
      <c r="W779" s="130"/>
      <c r="X779" s="130"/>
      <c r="Y779" s="130"/>
      <c r="Z779" s="130"/>
    </row>
    <row r="780" spans="1:26" ht="15.75" customHeight="1">
      <c r="A780" s="130"/>
      <c r="B780" s="130"/>
      <c r="C780" s="130"/>
      <c r="D780" s="130"/>
      <c r="E780" s="130"/>
      <c r="F780" s="130"/>
      <c r="G780" s="130"/>
      <c r="H780" s="130"/>
      <c r="I780" s="130"/>
      <c r="J780" s="130"/>
      <c r="K780" s="130"/>
      <c r="L780" s="130"/>
      <c r="M780" s="130"/>
      <c r="N780" s="157"/>
      <c r="O780" s="89"/>
      <c r="P780" s="54"/>
      <c r="Q780" s="130"/>
      <c r="R780" s="130"/>
      <c r="S780" s="130"/>
      <c r="T780" s="130"/>
      <c r="U780" s="130"/>
      <c r="V780" s="130"/>
      <c r="W780" s="130"/>
      <c r="X780" s="130"/>
      <c r="Y780" s="130"/>
      <c r="Z780" s="130"/>
    </row>
    <row r="781" spans="1:26" ht="15.75" customHeight="1">
      <c r="A781" s="130"/>
      <c r="B781" s="130"/>
      <c r="C781" s="130"/>
      <c r="D781" s="130"/>
      <c r="E781" s="130"/>
      <c r="F781" s="130"/>
      <c r="G781" s="130"/>
      <c r="H781" s="130"/>
      <c r="I781" s="130"/>
      <c r="J781" s="130"/>
      <c r="K781" s="130"/>
      <c r="L781" s="130"/>
      <c r="M781" s="130"/>
      <c r="N781" s="157"/>
      <c r="O781" s="89"/>
      <c r="P781" s="54"/>
      <c r="Q781" s="130"/>
      <c r="R781" s="130"/>
      <c r="S781" s="130"/>
      <c r="T781" s="130"/>
      <c r="U781" s="130"/>
      <c r="V781" s="130"/>
      <c r="W781" s="130"/>
      <c r="X781" s="130"/>
      <c r="Y781" s="130"/>
      <c r="Z781" s="130"/>
    </row>
    <row r="782" spans="1:26" ht="15.75" customHeight="1">
      <c r="A782" s="130"/>
      <c r="B782" s="130"/>
      <c r="C782" s="130"/>
      <c r="D782" s="130"/>
      <c r="E782" s="130"/>
      <c r="F782" s="130"/>
      <c r="G782" s="130"/>
      <c r="H782" s="130"/>
      <c r="I782" s="130"/>
      <c r="J782" s="130"/>
      <c r="K782" s="130"/>
      <c r="L782" s="130"/>
      <c r="M782" s="130"/>
      <c r="N782" s="157"/>
      <c r="O782" s="89"/>
      <c r="P782" s="54"/>
      <c r="Q782" s="130"/>
      <c r="R782" s="130"/>
      <c r="S782" s="130"/>
      <c r="T782" s="130"/>
      <c r="U782" s="130"/>
      <c r="V782" s="130"/>
      <c r="W782" s="130"/>
      <c r="X782" s="130"/>
      <c r="Y782" s="130"/>
      <c r="Z782" s="130"/>
    </row>
    <row r="783" spans="1:26" ht="15.75" customHeight="1">
      <c r="A783" s="130"/>
      <c r="B783" s="130"/>
      <c r="C783" s="130"/>
      <c r="D783" s="130"/>
      <c r="E783" s="130"/>
      <c r="F783" s="130"/>
      <c r="G783" s="130"/>
      <c r="H783" s="130"/>
      <c r="I783" s="130"/>
      <c r="J783" s="130"/>
      <c r="K783" s="130"/>
      <c r="L783" s="130"/>
      <c r="M783" s="130"/>
      <c r="N783" s="157"/>
      <c r="O783" s="89"/>
      <c r="P783" s="54"/>
      <c r="Q783" s="130"/>
      <c r="R783" s="130"/>
      <c r="S783" s="130"/>
      <c r="T783" s="130"/>
      <c r="U783" s="130"/>
      <c r="V783" s="130"/>
      <c r="W783" s="130"/>
      <c r="X783" s="130"/>
      <c r="Y783" s="130"/>
      <c r="Z783" s="130"/>
    </row>
    <row r="784" spans="1:26" ht="15.75" customHeight="1">
      <c r="A784" s="130"/>
      <c r="B784" s="130"/>
      <c r="C784" s="130"/>
      <c r="D784" s="130"/>
      <c r="E784" s="130"/>
      <c r="F784" s="130"/>
      <c r="G784" s="130"/>
      <c r="H784" s="130"/>
      <c r="I784" s="130"/>
      <c r="J784" s="130"/>
      <c r="K784" s="130"/>
      <c r="L784" s="130"/>
      <c r="M784" s="130"/>
      <c r="N784" s="157"/>
      <c r="O784" s="89"/>
      <c r="P784" s="54"/>
      <c r="Q784" s="130"/>
      <c r="R784" s="130"/>
      <c r="S784" s="130"/>
      <c r="T784" s="130"/>
      <c r="U784" s="130"/>
      <c r="V784" s="130"/>
      <c r="W784" s="130"/>
      <c r="X784" s="130"/>
      <c r="Y784" s="130"/>
      <c r="Z784" s="130"/>
    </row>
    <row r="785" spans="1:26" ht="15.75" customHeight="1">
      <c r="A785" s="130"/>
      <c r="B785" s="130"/>
      <c r="C785" s="130"/>
      <c r="D785" s="130"/>
      <c r="E785" s="130"/>
      <c r="F785" s="130"/>
      <c r="G785" s="130"/>
      <c r="H785" s="130"/>
      <c r="I785" s="130"/>
      <c r="J785" s="130"/>
      <c r="K785" s="130"/>
      <c r="L785" s="130"/>
      <c r="M785" s="130"/>
      <c r="N785" s="157"/>
      <c r="O785" s="89"/>
      <c r="P785" s="54"/>
      <c r="Q785" s="130"/>
      <c r="R785" s="130"/>
      <c r="S785" s="130"/>
      <c r="T785" s="130"/>
      <c r="U785" s="130"/>
      <c r="V785" s="130"/>
      <c r="W785" s="130"/>
      <c r="X785" s="130"/>
      <c r="Y785" s="130"/>
      <c r="Z785" s="130"/>
    </row>
    <row r="786" spans="1:26" ht="15.75" customHeight="1">
      <c r="A786" s="130"/>
      <c r="B786" s="130"/>
      <c r="C786" s="130"/>
      <c r="D786" s="130"/>
      <c r="E786" s="130"/>
      <c r="F786" s="130"/>
      <c r="G786" s="130"/>
      <c r="H786" s="130"/>
      <c r="I786" s="130"/>
      <c r="J786" s="130"/>
      <c r="K786" s="130"/>
      <c r="L786" s="130"/>
      <c r="M786" s="130"/>
      <c r="N786" s="157"/>
      <c r="O786" s="89"/>
      <c r="P786" s="54"/>
      <c r="Q786" s="130"/>
      <c r="R786" s="130"/>
      <c r="S786" s="130"/>
      <c r="T786" s="130"/>
      <c r="U786" s="130"/>
      <c r="V786" s="130"/>
      <c r="W786" s="130"/>
      <c r="X786" s="130"/>
      <c r="Y786" s="130"/>
      <c r="Z786" s="130"/>
    </row>
    <row r="787" spans="1:26" ht="15.75" customHeight="1">
      <c r="A787" s="130"/>
      <c r="B787" s="130"/>
      <c r="C787" s="130"/>
      <c r="D787" s="130"/>
      <c r="E787" s="130"/>
      <c r="F787" s="130"/>
      <c r="G787" s="130"/>
      <c r="H787" s="130"/>
      <c r="I787" s="130"/>
      <c r="J787" s="130"/>
      <c r="K787" s="130"/>
      <c r="L787" s="130"/>
      <c r="M787" s="130"/>
      <c r="N787" s="157"/>
      <c r="O787" s="89"/>
      <c r="P787" s="54"/>
      <c r="Q787" s="130"/>
      <c r="R787" s="130"/>
      <c r="S787" s="130"/>
      <c r="T787" s="130"/>
      <c r="U787" s="130"/>
      <c r="V787" s="130"/>
      <c r="W787" s="130"/>
      <c r="X787" s="130"/>
      <c r="Y787" s="130"/>
      <c r="Z787" s="130"/>
    </row>
    <row r="788" spans="1:26" ht="15.75" customHeight="1">
      <c r="A788" s="130"/>
      <c r="B788" s="130"/>
      <c r="C788" s="130"/>
      <c r="D788" s="130"/>
      <c r="E788" s="130"/>
      <c r="F788" s="130"/>
      <c r="G788" s="130"/>
      <c r="H788" s="130"/>
      <c r="I788" s="130"/>
      <c r="J788" s="130"/>
      <c r="K788" s="130"/>
      <c r="L788" s="130"/>
      <c r="M788" s="130"/>
      <c r="N788" s="157"/>
      <c r="O788" s="89"/>
      <c r="P788" s="54"/>
      <c r="Q788" s="130"/>
      <c r="R788" s="130"/>
      <c r="S788" s="130"/>
      <c r="T788" s="130"/>
      <c r="U788" s="130"/>
      <c r="V788" s="130"/>
      <c r="W788" s="130"/>
      <c r="X788" s="130"/>
      <c r="Y788" s="130"/>
      <c r="Z788" s="130"/>
    </row>
    <row r="789" spans="1:26" ht="15.75" customHeight="1">
      <c r="A789" s="130"/>
      <c r="B789" s="130"/>
      <c r="C789" s="130"/>
      <c r="D789" s="130"/>
      <c r="E789" s="130"/>
      <c r="F789" s="130"/>
      <c r="G789" s="130"/>
      <c r="H789" s="130"/>
      <c r="I789" s="130"/>
      <c r="J789" s="130"/>
      <c r="K789" s="130"/>
      <c r="L789" s="130"/>
      <c r="M789" s="130"/>
      <c r="N789" s="157"/>
      <c r="O789" s="89"/>
      <c r="P789" s="54"/>
      <c r="Q789" s="130"/>
      <c r="R789" s="130"/>
      <c r="S789" s="130"/>
      <c r="T789" s="130"/>
      <c r="U789" s="130"/>
      <c r="V789" s="130"/>
      <c r="W789" s="130"/>
      <c r="X789" s="130"/>
      <c r="Y789" s="130"/>
      <c r="Z789" s="130"/>
    </row>
    <row r="790" spans="1:26" ht="15.75" customHeight="1">
      <c r="A790" s="130"/>
      <c r="B790" s="130"/>
      <c r="C790" s="130"/>
      <c r="D790" s="130"/>
      <c r="E790" s="130"/>
      <c r="F790" s="130"/>
      <c r="G790" s="130"/>
      <c r="H790" s="130"/>
      <c r="I790" s="130"/>
      <c r="J790" s="130"/>
      <c r="K790" s="130"/>
      <c r="L790" s="130"/>
      <c r="M790" s="130"/>
      <c r="N790" s="157"/>
      <c r="O790" s="89"/>
      <c r="P790" s="54"/>
      <c r="Q790" s="130"/>
      <c r="R790" s="130"/>
      <c r="S790" s="130"/>
      <c r="T790" s="130"/>
      <c r="U790" s="130"/>
      <c r="V790" s="130"/>
      <c r="W790" s="130"/>
      <c r="X790" s="130"/>
      <c r="Y790" s="130"/>
      <c r="Z790" s="130"/>
    </row>
    <row r="791" spans="1:26" ht="15.75" customHeight="1">
      <c r="A791" s="130"/>
      <c r="B791" s="130"/>
      <c r="C791" s="130"/>
      <c r="D791" s="130"/>
      <c r="E791" s="130"/>
      <c r="F791" s="130"/>
      <c r="G791" s="130"/>
      <c r="H791" s="130"/>
      <c r="I791" s="130"/>
      <c r="J791" s="130"/>
      <c r="K791" s="130"/>
      <c r="L791" s="130"/>
      <c r="M791" s="130"/>
      <c r="N791" s="157"/>
      <c r="O791" s="89"/>
      <c r="P791" s="54"/>
      <c r="Q791" s="130"/>
      <c r="R791" s="130"/>
      <c r="S791" s="130"/>
      <c r="T791" s="130"/>
      <c r="U791" s="130"/>
      <c r="V791" s="130"/>
      <c r="W791" s="130"/>
      <c r="X791" s="130"/>
      <c r="Y791" s="130"/>
      <c r="Z791" s="130"/>
    </row>
    <row r="792" spans="1:26" ht="15.75" customHeight="1">
      <c r="A792" s="130"/>
      <c r="B792" s="130"/>
      <c r="C792" s="130"/>
      <c r="D792" s="130"/>
      <c r="E792" s="130"/>
      <c r="F792" s="130"/>
      <c r="G792" s="130"/>
      <c r="H792" s="130"/>
      <c r="I792" s="130"/>
      <c r="J792" s="130"/>
      <c r="K792" s="130"/>
      <c r="L792" s="130"/>
      <c r="M792" s="130"/>
      <c r="N792" s="157"/>
      <c r="O792" s="89"/>
      <c r="P792" s="54"/>
      <c r="Q792" s="130"/>
      <c r="R792" s="130"/>
      <c r="S792" s="130"/>
      <c r="T792" s="130"/>
      <c r="U792" s="130"/>
      <c r="V792" s="130"/>
      <c r="W792" s="130"/>
      <c r="X792" s="130"/>
      <c r="Y792" s="130"/>
      <c r="Z792" s="130"/>
    </row>
    <row r="793" spans="1:26" ht="15.75" customHeight="1">
      <c r="A793" s="130"/>
      <c r="B793" s="130"/>
      <c r="C793" s="130"/>
      <c r="D793" s="130"/>
      <c r="E793" s="130"/>
      <c r="F793" s="130"/>
      <c r="G793" s="130"/>
      <c r="H793" s="130"/>
      <c r="I793" s="130"/>
      <c r="J793" s="130"/>
      <c r="K793" s="130"/>
      <c r="L793" s="130"/>
      <c r="M793" s="130"/>
      <c r="N793" s="157"/>
      <c r="O793" s="89"/>
      <c r="P793" s="54"/>
      <c r="Q793" s="130"/>
      <c r="R793" s="130"/>
      <c r="S793" s="130"/>
      <c r="T793" s="130"/>
      <c r="U793" s="130"/>
      <c r="V793" s="130"/>
      <c r="W793" s="130"/>
      <c r="X793" s="130"/>
      <c r="Y793" s="130"/>
      <c r="Z793" s="130"/>
    </row>
    <row r="794" spans="1:26" ht="15.75" customHeight="1">
      <c r="A794" s="130"/>
      <c r="B794" s="130"/>
      <c r="C794" s="130"/>
      <c r="D794" s="130"/>
      <c r="E794" s="130"/>
      <c r="F794" s="130"/>
      <c r="G794" s="130"/>
      <c r="H794" s="130"/>
      <c r="I794" s="130"/>
      <c r="J794" s="130"/>
      <c r="K794" s="130"/>
      <c r="L794" s="130"/>
      <c r="M794" s="130"/>
      <c r="N794" s="157"/>
      <c r="O794" s="89"/>
      <c r="P794" s="54"/>
      <c r="Q794" s="130"/>
      <c r="R794" s="130"/>
      <c r="S794" s="130"/>
      <c r="T794" s="130"/>
      <c r="U794" s="130"/>
      <c r="V794" s="130"/>
      <c r="W794" s="130"/>
      <c r="X794" s="130"/>
      <c r="Y794" s="130"/>
      <c r="Z794" s="130"/>
    </row>
    <row r="795" spans="1:26" ht="15.75" customHeight="1">
      <c r="A795" s="130"/>
      <c r="B795" s="130"/>
      <c r="C795" s="130"/>
      <c r="D795" s="130"/>
      <c r="E795" s="130"/>
      <c r="F795" s="130"/>
      <c r="G795" s="130"/>
      <c r="H795" s="130"/>
      <c r="I795" s="130"/>
      <c r="J795" s="130"/>
      <c r="K795" s="130"/>
      <c r="L795" s="130"/>
      <c r="M795" s="130"/>
      <c r="N795" s="157"/>
      <c r="O795" s="89"/>
      <c r="P795" s="54"/>
      <c r="Q795" s="130"/>
      <c r="R795" s="130"/>
      <c r="S795" s="130"/>
      <c r="T795" s="130"/>
      <c r="U795" s="130"/>
      <c r="V795" s="130"/>
      <c r="W795" s="130"/>
      <c r="X795" s="130"/>
      <c r="Y795" s="130"/>
      <c r="Z795" s="130"/>
    </row>
    <row r="796" spans="1:26" ht="15.75" customHeight="1">
      <c r="A796" s="130"/>
      <c r="B796" s="130"/>
      <c r="C796" s="130"/>
      <c r="D796" s="130"/>
      <c r="E796" s="130"/>
      <c r="F796" s="130"/>
      <c r="G796" s="130"/>
      <c r="H796" s="130"/>
      <c r="I796" s="130"/>
      <c r="J796" s="130"/>
      <c r="K796" s="130"/>
      <c r="L796" s="130"/>
      <c r="M796" s="130"/>
      <c r="N796" s="157"/>
      <c r="O796" s="89"/>
      <c r="P796" s="54"/>
      <c r="Q796" s="130"/>
      <c r="R796" s="130"/>
      <c r="S796" s="130"/>
      <c r="T796" s="130"/>
      <c r="U796" s="130"/>
      <c r="V796" s="130"/>
      <c r="W796" s="130"/>
      <c r="X796" s="130"/>
      <c r="Y796" s="130"/>
      <c r="Z796" s="130"/>
    </row>
    <row r="797" spans="1:26" ht="15.75" customHeight="1">
      <c r="A797" s="130"/>
      <c r="B797" s="130"/>
      <c r="C797" s="130"/>
      <c r="D797" s="130"/>
      <c r="E797" s="130"/>
      <c r="F797" s="130"/>
      <c r="G797" s="130"/>
      <c r="H797" s="130"/>
      <c r="I797" s="130"/>
      <c r="J797" s="130"/>
      <c r="K797" s="130"/>
      <c r="L797" s="130"/>
      <c r="M797" s="130"/>
      <c r="N797" s="157"/>
      <c r="O797" s="89"/>
      <c r="P797" s="54"/>
      <c r="Q797" s="130"/>
      <c r="R797" s="130"/>
      <c r="S797" s="130"/>
      <c r="T797" s="130"/>
      <c r="U797" s="130"/>
      <c r="V797" s="130"/>
      <c r="W797" s="130"/>
      <c r="X797" s="130"/>
      <c r="Y797" s="130"/>
      <c r="Z797" s="130"/>
    </row>
    <row r="798" spans="1:26" ht="15.75" customHeight="1">
      <c r="A798" s="130"/>
      <c r="B798" s="130"/>
      <c r="C798" s="130"/>
      <c r="D798" s="130"/>
      <c r="E798" s="130"/>
      <c r="F798" s="130"/>
      <c r="G798" s="130"/>
      <c r="H798" s="130"/>
      <c r="I798" s="130"/>
      <c r="J798" s="130"/>
      <c r="K798" s="130"/>
      <c r="L798" s="130"/>
      <c r="M798" s="130"/>
      <c r="N798" s="157"/>
      <c r="O798" s="89"/>
      <c r="P798" s="54"/>
      <c r="Q798" s="130"/>
      <c r="R798" s="130"/>
      <c r="S798" s="130"/>
      <c r="T798" s="130"/>
      <c r="U798" s="130"/>
      <c r="V798" s="130"/>
      <c r="W798" s="130"/>
      <c r="X798" s="130"/>
      <c r="Y798" s="130"/>
      <c r="Z798" s="130"/>
    </row>
    <row r="799" spans="1:26" ht="15.75" customHeight="1">
      <c r="A799" s="130"/>
      <c r="B799" s="130"/>
      <c r="C799" s="130"/>
      <c r="D799" s="130"/>
      <c r="E799" s="130"/>
      <c r="F799" s="130"/>
      <c r="G799" s="130"/>
      <c r="H799" s="130"/>
      <c r="I799" s="130"/>
      <c r="J799" s="130"/>
      <c r="K799" s="130"/>
      <c r="L799" s="130"/>
      <c r="M799" s="130"/>
      <c r="N799" s="157"/>
      <c r="O799" s="89"/>
      <c r="P799" s="54"/>
      <c r="Q799" s="130"/>
      <c r="R799" s="130"/>
      <c r="S799" s="130"/>
      <c r="T799" s="130"/>
      <c r="U799" s="130"/>
      <c r="V799" s="130"/>
      <c r="W799" s="130"/>
      <c r="X799" s="130"/>
      <c r="Y799" s="130"/>
      <c r="Z799" s="130"/>
    </row>
    <row r="800" spans="1:26" ht="15.75" customHeight="1">
      <c r="A800" s="130"/>
      <c r="B800" s="130"/>
      <c r="C800" s="130"/>
      <c r="D800" s="130"/>
      <c r="E800" s="130"/>
      <c r="F800" s="130"/>
      <c r="G800" s="130"/>
      <c r="H800" s="130"/>
      <c r="I800" s="130"/>
      <c r="J800" s="130"/>
      <c r="K800" s="130"/>
      <c r="L800" s="130"/>
      <c r="M800" s="130"/>
      <c r="N800" s="157"/>
      <c r="O800" s="89"/>
      <c r="P800" s="54"/>
      <c r="Q800" s="130"/>
      <c r="R800" s="130"/>
      <c r="S800" s="130"/>
      <c r="T800" s="130"/>
      <c r="U800" s="130"/>
      <c r="V800" s="130"/>
      <c r="W800" s="130"/>
      <c r="X800" s="130"/>
      <c r="Y800" s="130"/>
      <c r="Z800" s="130"/>
    </row>
    <row r="801" spans="1:26" ht="15.75" customHeight="1">
      <c r="A801" s="130"/>
      <c r="B801" s="130"/>
      <c r="C801" s="130"/>
      <c r="D801" s="130"/>
      <c r="E801" s="130"/>
      <c r="F801" s="130"/>
      <c r="G801" s="130"/>
      <c r="H801" s="130"/>
      <c r="I801" s="130"/>
      <c r="J801" s="130"/>
      <c r="K801" s="130"/>
      <c r="L801" s="130"/>
      <c r="M801" s="130"/>
      <c r="N801" s="157"/>
      <c r="O801" s="89"/>
      <c r="P801" s="54"/>
      <c r="Q801" s="130"/>
      <c r="R801" s="130"/>
      <c r="S801" s="130"/>
      <c r="T801" s="130"/>
      <c r="U801" s="130"/>
      <c r="V801" s="130"/>
      <c r="W801" s="130"/>
      <c r="X801" s="130"/>
      <c r="Y801" s="130"/>
      <c r="Z801" s="130"/>
    </row>
    <row r="802" spans="1:26" ht="15.75" customHeight="1">
      <c r="A802" s="130"/>
      <c r="B802" s="130"/>
      <c r="C802" s="130"/>
      <c r="D802" s="130"/>
      <c r="E802" s="130"/>
      <c r="F802" s="130"/>
      <c r="G802" s="130"/>
      <c r="H802" s="130"/>
      <c r="I802" s="130"/>
      <c r="J802" s="130"/>
      <c r="K802" s="130"/>
      <c r="L802" s="130"/>
      <c r="M802" s="130"/>
      <c r="N802" s="157"/>
      <c r="O802" s="89"/>
      <c r="P802" s="54"/>
      <c r="Q802" s="130"/>
      <c r="R802" s="130"/>
      <c r="S802" s="130"/>
      <c r="T802" s="130"/>
      <c r="U802" s="130"/>
      <c r="V802" s="130"/>
      <c r="W802" s="130"/>
      <c r="X802" s="130"/>
      <c r="Y802" s="130"/>
      <c r="Z802" s="130"/>
    </row>
    <row r="803" spans="1:26" ht="15.75" customHeight="1">
      <c r="A803" s="130"/>
      <c r="B803" s="130"/>
      <c r="C803" s="130"/>
      <c r="D803" s="130"/>
      <c r="E803" s="130"/>
      <c r="F803" s="130"/>
      <c r="G803" s="130"/>
      <c r="H803" s="130"/>
      <c r="I803" s="130"/>
      <c r="J803" s="130"/>
      <c r="K803" s="130"/>
      <c r="L803" s="130"/>
      <c r="M803" s="130"/>
      <c r="N803" s="157"/>
      <c r="O803" s="89"/>
      <c r="P803" s="54"/>
      <c r="Q803" s="130"/>
      <c r="R803" s="130"/>
      <c r="S803" s="130"/>
      <c r="T803" s="130"/>
      <c r="U803" s="130"/>
      <c r="V803" s="130"/>
      <c r="W803" s="130"/>
      <c r="X803" s="130"/>
      <c r="Y803" s="130"/>
      <c r="Z803" s="130"/>
    </row>
    <row r="804" spans="1:26" ht="15.75" customHeight="1">
      <c r="A804" s="130"/>
      <c r="B804" s="130"/>
      <c r="C804" s="130"/>
      <c r="D804" s="130"/>
      <c r="E804" s="130"/>
      <c r="F804" s="130"/>
      <c r="G804" s="130"/>
      <c r="H804" s="130"/>
      <c r="I804" s="130"/>
      <c r="J804" s="130"/>
      <c r="K804" s="130"/>
      <c r="L804" s="130"/>
      <c r="M804" s="130"/>
      <c r="N804" s="157"/>
      <c r="O804" s="89"/>
      <c r="P804" s="54"/>
      <c r="Q804" s="130"/>
      <c r="R804" s="130"/>
      <c r="S804" s="130"/>
      <c r="T804" s="130"/>
      <c r="U804" s="130"/>
      <c r="V804" s="130"/>
      <c r="W804" s="130"/>
      <c r="X804" s="130"/>
      <c r="Y804" s="130"/>
      <c r="Z804" s="130"/>
    </row>
    <row r="805" spans="1:26" ht="15.75" customHeight="1">
      <c r="A805" s="130"/>
      <c r="B805" s="130"/>
      <c r="C805" s="130"/>
      <c r="D805" s="130"/>
      <c r="E805" s="130"/>
      <c r="F805" s="130"/>
      <c r="G805" s="130"/>
      <c r="H805" s="130"/>
      <c r="I805" s="130"/>
      <c r="J805" s="130"/>
      <c r="K805" s="130"/>
      <c r="L805" s="130"/>
      <c r="M805" s="130"/>
      <c r="N805" s="157"/>
      <c r="O805" s="89"/>
      <c r="P805" s="54"/>
      <c r="Q805" s="130"/>
      <c r="R805" s="130"/>
      <c r="S805" s="130"/>
      <c r="T805" s="130"/>
      <c r="U805" s="130"/>
      <c r="V805" s="130"/>
      <c r="W805" s="130"/>
      <c r="X805" s="130"/>
      <c r="Y805" s="130"/>
      <c r="Z805" s="130"/>
    </row>
    <row r="806" spans="1:26" ht="15.75" customHeight="1">
      <c r="A806" s="130"/>
      <c r="B806" s="130"/>
      <c r="C806" s="130"/>
      <c r="D806" s="130"/>
      <c r="E806" s="130"/>
      <c r="F806" s="130"/>
      <c r="G806" s="130"/>
      <c r="H806" s="130"/>
      <c r="I806" s="130"/>
      <c r="J806" s="130"/>
      <c r="K806" s="130"/>
      <c r="L806" s="130"/>
      <c r="M806" s="130"/>
      <c r="N806" s="157"/>
      <c r="O806" s="89"/>
      <c r="P806" s="54"/>
      <c r="Q806" s="130"/>
      <c r="R806" s="130"/>
      <c r="S806" s="130"/>
      <c r="T806" s="130"/>
      <c r="U806" s="130"/>
      <c r="V806" s="130"/>
      <c r="W806" s="130"/>
      <c r="X806" s="130"/>
      <c r="Y806" s="130"/>
      <c r="Z806" s="130"/>
    </row>
    <row r="807" spans="1:26" ht="15.75" customHeight="1">
      <c r="A807" s="130"/>
      <c r="B807" s="130"/>
      <c r="C807" s="130"/>
      <c r="D807" s="130"/>
      <c r="E807" s="130"/>
      <c r="F807" s="130"/>
      <c r="G807" s="130"/>
      <c r="H807" s="130"/>
      <c r="I807" s="130"/>
      <c r="J807" s="130"/>
      <c r="K807" s="130"/>
      <c r="L807" s="130"/>
      <c r="M807" s="130"/>
      <c r="N807" s="157"/>
      <c r="O807" s="89"/>
      <c r="P807" s="54"/>
      <c r="Q807" s="130"/>
      <c r="R807" s="130"/>
      <c r="S807" s="130"/>
      <c r="T807" s="130"/>
      <c r="U807" s="130"/>
      <c r="V807" s="130"/>
      <c r="W807" s="130"/>
      <c r="X807" s="130"/>
      <c r="Y807" s="130"/>
      <c r="Z807" s="130"/>
    </row>
    <row r="808" spans="1:26" ht="15.75" customHeight="1">
      <c r="A808" s="130"/>
      <c r="B808" s="130"/>
      <c r="C808" s="130"/>
      <c r="D808" s="130"/>
      <c r="E808" s="130"/>
      <c r="F808" s="130"/>
      <c r="G808" s="130"/>
      <c r="H808" s="130"/>
      <c r="I808" s="130"/>
      <c r="J808" s="130"/>
      <c r="K808" s="130"/>
      <c r="L808" s="130"/>
      <c r="M808" s="130"/>
      <c r="N808" s="157"/>
      <c r="O808" s="89"/>
      <c r="P808" s="54"/>
      <c r="Q808" s="130"/>
      <c r="R808" s="130"/>
      <c r="S808" s="130"/>
      <c r="T808" s="130"/>
      <c r="U808" s="130"/>
      <c r="V808" s="130"/>
      <c r="W808" s="130"/>
      <c r="X808" s="130"/>
      <c r="Y808" s="130"/>
      <c r="Z808" s="130"/>
    </row>
    <row r="809" spans="1:26" ht="15.75" customHeight="1">
      <c r="A809" s="130"/>
      <c r="B809" s="130"/>
      <c r="C809" s="130"/>
      <c r="D809" s="130"/>
      <c r="E809" s="130"/>
      <c r="F809" s="130"/>
      <c r="G809" s="130"/>
      <c r="H809" s="130"/>
      <c r="I809" s="130"/>
      <c r="J809" s="130"/>
      <c r="K809" s="130"/>
      <c r="L809" s="130"/>
      <c r="M809" s="130"/>
      <c r="N809" s="157"/>
      <c r="O809" s="89"/>
      <c r="P809" s="54"/>
      <c r="Q809" s="130"/>
      <c r="R809" s="130"/>
      <c r="S809" s="130"/>
      <c r="T809" s="130"/>
      <c r="U809" s="130"/>
      <c r="V809" s="130"/>
      <c r="W809" s="130"/>
      <c r="X809" s="130"/>
      <c r="Y809" s="130"/>
      <c r="Z809" s="130"/>
    </row>
    <row r="810" spans="1:26" ht="15.75" customHeight="1">
      <c r="A810" s="130"/>
      <c r="B810" s="130"/>
      <c r="C810" s="130"/>
      <c r="D810" s="130"/>
      <c r="E810" s="130"/>
      <c r="F810" s="130"/>
      <c r="G810" s="130"/>
      <c r="H810" s="130"/>
      <c r="I810" s="130"/>
      <c r="J810" s="130"/>
      <c r="K810" s="130"/>
      <c r="L810" s="130"/>
      <c r="M810" s="130"/>
      <c r="N810" s="157"/>
      <c r="O810" s="89"/>
      <c r="P810" s="54"/>
      <c r="Q810" s="130"/>
      <c r="R810" s="130"/>
      <c r="S810" s="130"/>
      <c r="T810" s="130"/>
      <c r="U810" s="130"/>
      <c r="V810" s="130"/>
      <c r="W810" s="130"/>
      <c r="X810" s="130"/>
      <c r="Y810" s="130"/>
      <c r="Z810" s="130"/>
    </row>
    <row r="811" spans="1:26" ht="15.75" customHeight="1">
      <c r="A811" s="130"/>
      <c r="B811" s="130"/>
      <c r="C811" s="130"/>
      <c r="D811" s="130"/>
      <c r="E811" s="130"/>
      <c r="F811" s="130"/>
      <c r="G811" s="130"/>
      <c r="H811" s="130"/>
      <c r="I811" s="130"/>
      <c r="J811" s="130"/>
      <c r="K811" s="130"/>
      <c r="L811" s="130"/>
      <c r="M811" s="130"/>
      <c r="N811" s="157"/>
      <c r="O811" s="89"/>
      <c r="P811" s="54"/>
      <c r="Q811" s="130"/>
      <c r="R811" s="130"/>
      <c r="S811" s="130"/>
      <c r="T811" s="130"/>
      <c r="U811" s="130"/>
      <c r="V811" s="130"/>
      <c r="W811" s="130"/>
      <c r="X811" s="130"/>
      <c r="Y811" s="130"/>
      <c r="Z811" s="130"/>
    </row>
    <row r="812" spans="1:26" ht="15.75" customHeight="1">
      <c r="A812" s="130"/>
      <c r="B812" s="130"/>
      <c r="C812" s="130"/>
      <c r="D812" s="130"/>
      <c r="E812" s="130"/>
      <c r="F812" s="130"/>
      <c r="G812" s="130"/>
      <c r="H812" s="130"/>
      <c r="I812" s="130"/>
      <c r="J812" s="130"/>
      <c r="K812" s="130"/>
      <c r="L812" s="130"/>
      <c r="M812" s="130"/>
      <c r="N812" s="157"/>
      <c r="O812" s="89"/>
      <c r="P812" s="54"/>
      <c r="Q812" s="130"/>
      <c r="R812" s="130"/>
      <c r="S812" s="130"/>
      <c r="T812" s="130"/>
      <c r="U812" s="130"/>
      <c r="V812" s="130"/>
      <c r="W812" s="130"/>
      <c r="X812" s="130"/>
      <c r="Y812" s="130"/>
      <c r="Z812" s="130"/>
    </row>
    <row r="813" spans="1:26" ht="15.75" customHeight="1">
      <c r="A813" s="130"/>
      <c r="B813" s="130"/>
      <c r="C813" s="130"/>
      <c r="D813" s="130"/>
      <c r="E813" s="130"/>
      <c r="F813" s="130"/>
      <c r="G813" s="130"/>
      <c r="H813" s="130"/>
      <c r="I813" s="130"/>
      <c r="J813" s="130"/>
      <c r="K813" s="130"/>
      <c r="L813" s="130"/>
      <c r="M813" s="130"/>
      <c r="N813" s="157"/>
      <c r="O813" s="89"/>
      <c r="P813" s="54"/>
      <c r="Q813" s="130"/>
      <c r="R813" s="130"/>
      <c r="S813" s="130"/>
      <c r="T813" s="130"/>
      <c r="U813" s="130"/>
      <c r="V813" s="130"/>
      <c r="W813" s="130"/>
      <c r="X813" s="130"/>
      <c r="Y813" s="130"/>
      <c r="Z813" s="130"/>
    </row>
    <row r="814" spans="1:26" ht="15.75" customHeight="1">
      <c r="A814" s="130"/>
      <c r="B814" s="130"/>
      <c r="C814" s="130"/>
      <c r="D814" s="130"/>
      <c r="E814" s="130"/>
      <c r="F814" s="130"/>
      <c r="G814" s="130"/>
      <c r="H814" s="130"/>
      <c r="I814" s="130"/>
      <c r="J814" s="130"/>
      <c r="K814" s="130"/>
      <c r="L814" s="130"/>
      <c r="M814" s="130"/>
      <c r="N814" s="157"/>
      <c r="O814" s="89"/>
      <c r="P814" s="54"/>
      <c r="Q814" s="130"/>
      <c r="R814" s="130"/>
      <c r="S814" s="130"/>
      <c r="T814" s="130"/>
      <c r="U814" s="130"/>
      <c r="V814" s="130"/>
      <c r="W814" s="130"/>
      <c r="X814" s="130"/>
      <c r="Y814" s="130"/>
      <c r="Z814" s="130"/>
    </row>
    <row r="815" spans="1:26" ht="15.75" customHeight="1">
      <c r="A815" s="130"/>
      <c r="B815" s="130"/>
      <c r="C815" s="130"/>
      <c r="D815" s="130"/>
      <c r="E815" s="130"/>
      <c r="F815" s="130"/>
      <c r="G815" s="130"/>
      <c r="H815" s="130"/>
      <c r="I815" s="130"/>
      <c r="J815" s="130"/>
      <c r="K815" s="130"/>
      <c r="L815" s="130"/>
      <c r="M815" s="130"/>
      <c r="N815" s="157"/>
      <c r="O815" s="89"/>
      <c r="P815" s="54"/>
      <c r="Q815" s="130"/>
      <c r="R815" s="130"/>
      <c r="S815" s="130"/>
      <c r="T815" s="130"/>
      <c r="U815" s="130"/>
      <c r="V815" s="130"/>
      <c r="W815" s="130"/>
      <c r="X815" s="130"/>
      <c r="Y815" s="130"/>
      <c r="Z815" s="130"/>
    </row>
    <row r="816" spans="1:26" ht="15.75" customHeight="1">
      <c r="A816" s="130"/>
      <c r="B816" s="130"/>
      <c r="C816" s="130"/>
      <c r="D816" s="130"/>
      <c r="E816" s="130"/>
      <c r="F816" s="130"/>
      <c r="G816" s="130"/>
      <c r="H816" s="130"/>
      <c r="I816" s="130"/>
      <c r="J816" s="130"/>
      <c r="K816" s="130"/>
      <c r="L816" s="130"/>
      <c r="M816" s="130"/>
      <c r="N816" s="157"/>
      <c r="O816" s="89"/>
      <c r="P816" s="54"/>
      <c r="Q816" s="130"/>
      <c r="R816" s="130"/>
      <c r="S816" s="130"/>
      <c r="T816" s="130"/>
      <c r="U816" s="130"/>
      <c r="V816" s="130"/>
      <c r="W816" s="130"/>
      <c r="X816" s="130"/>
      <c r="Y816" s="130"/>
      <c r="Z816" s="130"/>
    </row>
    <row r="817" spans="1:26" ht="15.75" customHeight="1">
      <c r="A817" s="130"/>
      <c r="B817" s="130"/>
      <c r="C817" s="130"/>
      <c r="D817" s="130"/>
      <c r="E817" s="130"/>
      <c r="F817" s="130"/>
      <c r="G817" s="130"/>
      <c r="H817" s="130"/>
      <c r="I817" s="130"/>
      <c r="J817" s="130"/>
      <c r="K817" s="130"/>
      <c r="L817" s="130"/>
      <c r="M817" s="130"/>
      <c r="N817" s="157"/>
      <c r="O817" s="89"/>
      <c r="P817" s="54"/>
      <c r="Q817" s="130"/>
      <c r="R817" s="130"/>
      <c r="S817" s="130"/>
      <c r="T817" s="130"/>
      <c r="U817" s="130"/>
      <c r="V817" s="130"/>
      <c r="W817" s="130"/>
      <c r="X817" s="130"/>
      <c r="Y817" s="130"/>
      <c r="Z817" s="130"/>
    </row>
    <row r="818" spans="1:26" ht="15.75" customHeight="1">
      <c r="A818" s="130"/>
      <c r="B818" s="130"/>
      <c r="C818" s="130"/>
      <c r="D818" s="130"/>
      <c r="E818" s="130"/>
      <c r="F818" s="130"/>
      <c r="G818" s="130"/>
      <c r="H818" s="130"/>
      <c r="I818" s="130"/>
      <c r="J818" s="130"/>
      <c r="K818" s="130"/>
      <c r="L818" s="130"/>
      <c r="M818" s="130"/>
      <c r="N818" s="157"/>
      <c r="O818" s="89"/>
      <c r="P818" s="54"/>
      <c r="Q818" s="130"/>
      <c r="R818" s="130"/>
      <c r="S818" s="130"/>
      <c r="T818" s="130"/>
      <c r="U818" s="130"/>
      <c r="V818" s="130"/>
      <c r="W818" s="130"/>
      <c r="X818" s="130"/>
      <c r="Y818" s="130"/>
      <c r="Z818" s="130"/>
    </row>
    <row r="819" spans="1:26" ht="15.75" customHeight="1">
      <c r="A819" s="130"/>
      <c r="B819" s="130"/>
      <c r="C819" s="130"/>
      <c r="D819" s="130"/>
      <c r="E819" s="130"/>
      <c r="F819" s="130"/>
      <c r="G819" s="130"/>
      <c r="H819" s="130"/>
      <c r="I819" s="130"/>
      <c r="J819" s="130"/>
      <c r="K819" s="130"/>
      <c r="L819" s="130"/>
      <c r="M819" s="130"/>
      <c r="N819" s="157"/>
      <c r="O819" s="89"/>
      <c r="P819" s="54"/>
      <c r="Q819" s="130"/>
      <c r="R819" s="130"/>
      <c r="S819" s="130"/>
      <c r="T819" s="130"/>
      <c r="U819" s="130"/>
      <c r="V819" s="130"/>
      <c r="W819" s="130"/>
      <c r="X819" s="130"/>
      <c r="Y819" s="130"/>
      <c r="Z819" s="130"/>
    </row>
    <row r="820" spans="1:26" ht="15.75" customHeight="1">
      <c r="A820" s="130"/>
      <c r="B820" s="130"/>
      <c r="C820" s="130"/>
      <c r="D820" s="130"/>
      <c r="E820" s="130"/>
      <c r="F820" s="130"/>
      <c r="G820" s="130"/>
      <c r="H820" s="130"/>
      <c r="I820" s="130"/>
      <c r="J820" s="130"/>
      <c r="K820" s="130"/>
      <c r="L820" s="130"/>
      <c r="M820" s="130"/>
      <c r="N820" s="157"/>
      <c r="O820" s="89"/>
      <c r="P820" s="54"/>
      <c r="Q820" s="130"/>
      <c r="R820" s="130"/>
      <c r="S820" s="130"/>
      <c r="T820" s="130"/>
      <c r="U820" s="130"/>
      <c r="V820" s="130"/>
      <c r="W820" s="130"/>
      <c r="X820" s="130"/>
      <c r="Y820" s="130"/>
      <c r="Z820" s="130"/>
    </row>
    <row r="821" spans="1:26" ht="15.75" customHeight="1">
      <c r="A821" s="130"/>
      <c r="B821" s="130"/>
      <c r="C821" s="130"/>
      <c r="D821" s="130"/>
      <c r="E821" s="130"/>
      <c r="F821" s="130"/>
      <c r="G821" s="130"/>
      <c r="H821" s="130"/>
      <c r="I821" s="130"/>
      <c r="J821" s="130"/>
      <c r="K821" s="130"/>
      <c r="L821" s="130"/>
      <c r="M821" s="130"/>
      <c r="N821" s="157"/>
      <c r="O821" s="89"/>
      <c r="P821" s="54"/>
      <c r="Q821" s="130"/>
      <c r="R821" s="130"/>
      <c r="S821" s="130"/>
      <c r="T821" s="130"/>
      <c r="U821" s="130"/>
      <c r="V821" s="130"/>
      <c r="W821" s="130"/>
      <c r="X821" s="130"/>
      <c r="Y821" s="130"/>
      <c r="Z821" s="130"/>
    </row>
    <row r="822" spans="1:26" ht="15.75" customHeight="1">
      <c r="A822" s="130"/>
      <c r="B822" s="130"/>
      <c r="C822" s="130"/>
      <c r="D822" s="130"/>
      <c r="E822" s="130"/>
      <c r="F822" s="130"/>
      <c r="G822" s="130"/>
      <c r="H822" s="130"/>
      <c r="I822" s="130"/>
      <c r="J822" s="130"/>
      <c r="K822" s="130"/>
      <c r="L822" s="130"/>
      <c r="M822" s="130"/>
      <c r="N822" s="157"/>
      <c r="O822" s="89"/>
      <c r="P822" s="54"/>
      <c r="Q822" s="130"/>
      <c r="R822" s="130"/>
      <c r="S822" s="130"/>
      <c r="T822" s="130"/>
      <c r="U822" s="130"/>
      <c r="V822" s="130"/>
      <c r="W822" s="130"/>
      <c r="X822" s="130"/>
      <c r="Y822" s="130"/>
      <c r="Z822" s="130"/>
    </row>
    <row r="823" spans="1:26" ht="15.75" customHeight="1">
      <c r="A823" s="130"/>
      <c r="B823" s="130"/>
      <c r="C823" s="130"/>
      <c r="D823" s="130"/>
      <c r="E823" s="130"/>
      <c r="F823" s="130"/>
      <c r="G823" s="130"/>
      <c r="H823" s="130"/>
      <c r="I823" s="130"/>
      <c r="J823" s="130"/>
      <c r="K823" s="130"/>
      <c r="L823" s="130"/>
      <c r="M823" s="130"/>
      <c r="N823" s="157"/>
      <c r="O823" s="89"/>
      <c r="P823" s="54"/>
      <c r="Q823" s="130"/>
      <c r="R823" s="130"/>
      <c r="S823" s="130"/>
      <c r="T823" s="130"/>
      <c r="U823" s="130"/>
      <c r="V823" s="130"/>
      <c r="W823" s="130"/>
      <c r="X823" s="130"/>
      <c r="Y823" s="130"/>
      <c r="Z823" s="130"/>
    </row>
    <row r="824" spans="1:26" ht="15.75" customHeight="1">
      <c r="A824" s="130"/>
      <c r="B824" s="130"/>
      <c r="C824" s="130"/>
      <c r="D824" s="130"/>
      <c r="E824" s="130"/>
      <c r="F824" s="130"/>
      <c r="G824" s="130"/>
      <c r="H824" s="130"/>
      <c r="I824" s="130"/>
      <c r="J824" s="130"/>
      <c r="K824" s="130"/>
      <c r="L824" s="130"/>
      <c r="M824" s="130"/>
      <c r="N824" s="157"/>
      <c r="O824" s="89"/>
      <c r="P824" s="54"/>
      <c r="Q824" s="130"/>
      <c r="R824" s="130"/>
      <c r="S824" s="130"/>
      <c r="T824" s="130"/>
      <c r="U824" s="130"/>
      <c r="V824" s="130"/>
      <c r="W824" s="130"/>
      <c r="X824" s="130"/>
      <c r="Y824" s="130"/>
      <c r="Z824" s="130"/>
    </row>
    <row r="825" spans="1:26" ht="15.75" customHeight="1">
      <c r="A825" s="130"/>
      <c r="B825" s="130"/>
      <c r="C825" s="130"/>
      <c r="D825" s="130"/>
      <c r="E825" s="130"/>
      <c r="F825" s="130"/>
      <c r="G825" s="130"/>
      <c r="H825" s="130"/>
      <c r="I825" s="130"/>
      <c r="J825" s="130"/>
      <c r="K825" s="130"/>
      <c r="L825" s="130"/>
      <c r="M825" s="130"/>
      <c r="N825" s="157"/>
      <c r="O825" s="89"/>
      <c r="P825" s="54"/>
      <c r="Q825" s="130"/>
      <c r="R825" s="130"/>
      <c r="S825" s="130"/>
      <c r="T825" s="130"/>
      <c r="U825" s="130"/>
      <c r="V825" s="130"/>
      <c r="W825" s="130"/>
      <c r="X825" s="130"/>
      <c r="Y825" s="130"/>
      <c r="Z825" s="130"/>
    </row>
    <row r="826" spans="1:26" ht="15.75" customHeight="1">
      <c r="A826" s="130"/>
      <c r="B826" s="130"/>
      <c r="C826" s="130"/>
      <c r="D826" s="130"/>
      <c r="E826" s="130"/>
      <c r="F826" s="130"/>
      <c r="G826" s="130"/>
      <c r="H826" s="130"/>
      <c r="I826" s="130"/>
      <c r="J826" s="130"/>
      <c r="K826" s="130"/>
      <c r="L826" s="130"/>
      <c r="M826" s="130"/>
      <c r="N826" s="157"/>
      <c r="O826" s="89"/>
      <c r="P826" s="54"/>
      <c r="Q826" s="130"/>
      <c r="R826" s="130"/>
      <c r="S826" s="130"/>
      <c r="T826" s="130"/>
      <c r="U826" s="130"/>
      <c r="V826" s="130"/>
      <c r="W826" s="130"/>
      <c r="X826" s="130"/>
      <c r="Y826" s="130"/>
      <c r="Z826" s="130"/>
    </row>
    <row r="827" spans="1:26" ht="15.75" customHeight="1">
      <c r="A827" s="130"/>
      <c r="B827" s="130"/>
      <c r="C827" s="130"/>
      <c r="D827" s="130"/>
      <c r="E827" s="130"/>
      <c r="F827" s="130"/>
      <c r="G827" s="130"/>
      <c r="H827" s="130"/>
      <c r="I827" s="130"/>
      <c r="J827" s="130"/>
      <c r="K827" s="130"/>
      <c r="L827" s="130"/>
      <c r="M827" s="130"/>
      <c r="N827" s="157"/>
      <c r="O827" s="89"/>
      <c r="P827" s="54"/>
      <c r="Q827" s="130"/>
      <c r="R827" s="130"/>
      <c r="S827" s="130"/>
      <c r="T827" s="130"/>
      <c r="U827" s="130"/>
      <c r="V827" s="130"/>
      <c r="W827" s="130"/>
      <c r="X827" s="130"/>
      <c r="Y827" s="130"/>
      <c r="Z827" s="130"/>
    </row>
    <row r="828" spans="1:26" ht="15.75" customHeight="1">
      <c r="A828" s="130"/>
      <c r="B828" s="130"/>
      <c r="C828" s="130"/>
      <c r="D828" s="130"/>
      <c r="E828" s="130"/>
      <c r="F828" s="130"/>
      <c r="G828" s="130"/>
      <c r="H828" s="130"/>
      <c r="I828" s="130"/>
      <c r="J828" s="130"/>
      <c r="K828" s="130"/>
      <c r="L828" s="130"/>
      <c r="M828" s="130"/>
      <c r="N828" s="157"/>
      <c r="O828" s="89"/>
      <c r="P828" s="54"/>
      <c r="Q828" s="130"/>
      <c r="R828" s="130"/>
      <c r="S828" s="130"/>
      <c r="T828" s="130"/>
      <c r="U828" s="130"/>
      <c r="V828" s="130"/>
      <c r="W828" s="130"/>
      <c r="X828" s="130"/>
      <c r="Y828" s="130"/>
      <c r="Z828" s="130"/>
    </row>
    <row r="829" spans="1:26" ht="15.75" customHeight="1">
      <c r="A829" s="130"/>
      <c r="B829" s="130"/>
      <c r="C829" s="130"/>
      <c r="D829" s="130"/>
      <c r="E829" s="130"/>
      <c r="F829" s="130"/>
      <c r="G829" s="130"/>
      <c r="H829" s="130"/>
      <c r="I829" s="130"/>
      <c r="J829" s="130"/>
      <c r="K829" s="130"/>
      <c r="L829" s="130"/>
      <c r="M829" s="130"/>
      <c r="N829" s="157"/>
      <c r="O829" s="89"/>
      <c r="P829" s="54"/>
      <c r="Q829" s="130"/>
      <c r="R829" s="130"/>
      <c r="S829" s="130"/>
      <c r="T829" s="130"/>
      <c r="U829" s="130"/>
      <c r="V829" s="130"/>
      <c r="W829" s="130"/>
      <c r="X829" s="130"/>
      <c r="Y829" s="130"/>
      <c r="Z829" s="130"/>
    </row>
    <row r="830" spans="1:26" ht="15.75" customHeight="1">
      <c r="A830" s="130"/>
      <c r="B830" s="130"/>
      <c r="C830" s="130"/>
      <c r="D830" s="130"/>
      <c r="E830" s="130"/>
      <c r="F830" s="130"/>
      <c r="G830" s="130"/>
      <c r="H830" s="130"/>
      <c r="I830" s="130"/>
      <c r="J830" s="130"/>
      <c r="K830" s="130"/>
      <c r="L830" s="130"/>
      <c r="M830" s="130"/>
      <c r="N830" s="157"/>
      <c r="O830" s="89"/>
      <c r="P830" s="54"/>
      <c r="Q830" s="130"/>
      <c r="R830" s="130"/>
      <c r="S830" s="130"/>
      <c r="T830" s="130"/>
      <c r="U830" s="130"/>
      <c r="V830" s="130"/>
      <c r="W830" s="130"/>
      <c r="X830" s="130"/>
      <c r="Y830" s="130"/>
      <c r="Z830" s="130"/>
    </row>
    <row r="831" spans="1:26" ht="15.75" customHeight="1">
      <c r="A831" s="130"/>
      <c r="B831" s="130"/>
      <c r="C831" s="130"/>
      <c r="D831" s="130"/>
      <c r="E831" s="130"/>
      <c r="F831" s="130"/>
      <c r="G831" s="130"/>
      <c r="H831" s="130"/>
      <c r="I831" s="130"/>
      <c r="J831" s="130"/>
      <c r="K831" s="130"/>
      <c r="L831" s="130"/>
      <c r="M831" s="130"/>
      <c r="N831" s="157"/>
      <c r="O831" s="89"/>
      <c r="P831" s="54"/>
      <c r="Q831" s="130"/>
      <c r="R831" s="130"/>
      <c r="S831" s="130"/>
      <c r="T831" s="130"/>
      <c r="U831" s="130"/>
      <c r="V831" s="130"/>
      <c r="W831" s="130"/>
      <c r="X831" s="130"/>
      <c r="Y831" s="130"/>
      <c r="Z831" s="130"/>
    </row>
    <row r="832" spans="1:26" ht="15.75" customHeight="1">
      <c r="A832" s="130"/>
      <c r="B832" s="130"/>
      <c r="C832" s="130"/>
      <c r="D832" s="130"/>
      <c r="E832" s="130"/>
      <c r="F832" s="130"/>
      <c r="G832" s="130"/>
      <c r="H832" s="130"/>
      <c r="I832" s="130"/>
      <c r="J832" s="130"/>
      <c r="K832" s="130"/>
      <c r="L832" s="130"/>
      <c r="M832" s="130"/>
      <c r="N832" s="157"/>
      <c r="O832" s="89"/>
      <c r="P832" s="54"/>
      <c r="Q832" s="130"/>
      <c r="R832" s="130"/>
      <c r="S832" s="130"/>
      <c r="T832" s="130"/>
      <c r="U832" s="130"/>
      <c r="V832" s="130"/>
      <c r="W832" s="130"/>
      <c r="X832" s="130"/>
      <c r="Y832" s="130"/>
      <c r="Z832" s="130"/>
    </row>
    <row r="833" spans="1:26" ht="15.75" customHeight="1">
      <c r="A833" s="130"/>
      <c r="B833" s="130"/>
      <c r="C833" s="130"/>
      <c r="D833" s="130"/>
      <c r="E833" s="130"/>
      <c r="F833" s="130"/>
      <c r="G833" s="130"/>
      <c r="H833" s="130"/>
      <c r="I833" s="130"/>
      <c r="J833" s="130"/>
      <c r="K833" s="130"/>
      <c r="L833" s="130"/>
      <c r="M833" s="130"/>
      <c r="N833" s="157"/>
      <c r="O833" s="89"/>
      <c r="P833" s="54"/>
      <c r="Q833" s="130"/>
      <c r="R833" s="130"/>
      <c r="S833" s="130"/>
      <c r="T833" s="130"/>
      <c r="U833" s="130"/>
      <c r="V833" s="130"/>
      <c r="W833" s="130"/>
      <c r="X833" s="130"/>
      <c r="Y833" s="130"/>
      <c r="Z833" s="130"/>
    </row>
    <row r="834" spans="1:26" ht="15.75" customHeight="1">
      <c r="A834" s="130"/>
      <c r="B834" s="130"/>
      <c r="C834" s="130"/>
      <c r="D834" s="130"/>
      <c r="E834" s="130"/>
      <c r="F834" s="130"/>
      <c r="G834" s="130"/>
      <c r="H834" s="130"/>
      <c r="I834" s="130"/>
      <c r="J834" s="130"/>
      <c r="K834" s="130"/>
      <c r="L834" s="130"/>
      <c r="M834" s="130"/>
      <c r="N834" s="157"/>
      <c r="O834" s="89"/>
      <c r="P834" s="54"/>
      <c r="Q834" s="130"/>
      <c r="R834" s="130"/>
      <c r="S834" s="130"/>
      <c r="T834" s="130"/>
      <c r="U834" s="130"/>
      <c r="V834" s="130"/>
      <c r="W834" s="130"/>
      <c r="X834" s="130"/>
      <c r="Y834" s="130"/>
      <c r="Z834" s="130"/>
    </row>
    <row r="835" spans="1:26" ht="15.75" customHeight="1">
      <c r="A835" s="130"/>
      <c r="B835" s="130"/>
      <c r="C835" s="130"/>
      <c r="D835" s="130"/>
      <c r="E835" s="130"/>
      <c r="F835" s="130"/>
      <c r="G835" s="130"/>
      <c r="H835" s="130"/>
      <c r="I835" s="130"/>
      <c r="J835" s="130"/>
      <c r="K835" s="130"/>
      <c r="L835" s="130"/>
      <c r="M835" s="130"/>
      <c r="N835" s="157"/>
      <c r="O835" s="89"/>
      <c r="P835" s="54"/>
      <c r="Q835" s="130"/>
      <c r="R835" s="130"/>
      <c r="S835" s="130"/>
      <c r="T835" s="130"/>
      <c r="U835" s="130"/>
      <c r="V835" s="130"/>
      <c r="W835" s="130"/>
      <c r="X835" s="130"/>
      <c r="Y835" s="130"/>
      <c r="Z835" s="130"/>
    </row>
    <row r="836" spans="1:26" ht="15.75" customHeight="1">
      <c r="A836" s="130"/>
      <c r="B836" s="130"/>
      <c r="C836" s="130"/>
      <c r="D836" s="130"/>
      <c r="E836" s="130"/>
      <c r="F836" s="130"/>
      <c r="G836" s="130"/>
      <c r="H836" s="130"/>
      <c r="I836" s="130"/>
      <c r="J836" s="130"/>
      <c r="K836" s="130"/>
      <c r="L836" s="130"/>
      <c r="M836" s="130"/>
      <c r="N836" s="157"/>
      <c r="O836" s="89"/>
      <c r="P836" s="54"/>
      <c r="Q836" s="130"/>
      <c r="R836" s="130"/>
      <c r="S836" s="130"/>
      <c r="T836" s="130"/>
      <c r="U836" s="130"/>
      <c r="V836" s="130"/>
      <c r="W836" s="130"/>
      <c r="X836" s="130"/>
      <c r="Y836" s="130"/>
      <c r="Z836" s="130"/>
    </row>
    <row r="837" spans="1:26" ht="15.75" customHeight="1">
      <c r="A837" s="130"/>
      <c r="B837" s="130"/>
      <c r="C837" s="130"/>
      <c r="D837" s="130"/>
      <c r="E837" s="130"/>
      <c r="F837" s="130"/>
      <c r="G837" s="130"/>
      <c r="H837" s="130"/>
      <c r="I837" s="130"/>
      <c r="J837" s="130"/>
      <c r="K837" s="130"/>
      <c r="L837" s="130"/>
      <c r="M837" s="130"/>
      <c r="N837" s="157"/>
      <c r="O837" s="89"/>
      <c r="P837" s="54"/>
      <c r="Q837" s="130"/>
      <c r="R837" s="130"/>
      <c r="S837" s="130"/>
      <c r="T837" s="130"/>
      <c r="U837" s="130"/>
      <c r="V837" s="130"/>
      <c r="W837" s="130"/>
      <c r="X837" s="130"/>
      <c r="Y837" s="130"/>
      <c r="Z837" s="130"/>
    </row>
    <row r="838" spans="1:26" ht="15.75" customHeight="1">
      <c r="A838" s="130"/>
      <c r="B838" s="130"/>
      <c r="C838" s="130"/>
      <c r="D838" s="130"/>
      <c r="E838" s="130"/>
      <c r="F838" s="130"/>
      <c r="G838" s="130"/>
      <c r="H838" s="130"/>
      <c r="I838" s="130"/>
      <c r="J838" s="130"/>
      <c r="K838" s="130"/>
      <c r="L838" s="130"/>
      <c r="M838" s="130"/>
      <c r="N838" s="157"/>
      <c r="O838" s="89"/>
      <c r="P838" s="54"/>
      <c r="Q838" s="130"/>
      <c r="R838" s="130"/>
      <c r="S838" s="130"/>
      <c r="T838" s="130"/>
      <c r="U838" s="130"/>
      <c r="V838" s="130"/>
      <c r="W838" s="130"/>
      <c r="X838" s="130"/>
      <c r="Y838" s="130"/>
      <c r="Z838" s="130"/>
    </row>
    <row r="839" spans="1:26" ht="15.75" customHeight="1">
      <c r="A839" s="130"/>
      <c r="B839" s="130"/>
      <c r="C839" s="130"/>
      <c r="D839" s="130"/>
      <c r="E839" s="130"/>
      <c r="F839" s="130"/>
      <c r="G839" s="130"/>
      <c r="H839" s="130"/>
      <c r="I839" s="130"/>
      <c r="J839" s="130"/>
      <c r="K839" s="130"/>
      <c r="L839" s="130"/>
      <c r="M839" s="130"/>
      <c r="N839" s="157"/>
      <c r="O839" s="89"/>
      <c r="P839" s="54"/>
      <c r="Q839" s="130"/>
      <c r="R839" s="130"/>
      <c r="S839" s="130"/>
      <c r="T839" s="130"/>
      <c r="U839" s="130"/>
      <c r="V839" s="130"/>
      <c r="W839" s="130"/>
      <c r="X839" s="130"/>
      <c r="Y839" s="130"/>
      <c r="Z839" s="130"/>
    </row>
    <row r="840" spans="1:26" ht="15.75" customHeight="1">
      <c r="A840" s="130"/>
      <c r="B840" s="130"/>
      <c r="C840" s="130"/>
      <c r="D840" s="130"/>
      <c r="E840" s="130"/>
      <c r="F840" s="130"/>
      <c r="G840" s="130"/>
      <c r="H840" s="130"/>
      <c r="I840" s="130"/>
      <c r="J840" s="130"/>
      <c r="K840" s="130"/>
      <c r="L840" s="130"/>
      <c r="M840" s="130"/>
      <c r="N840" s="157"/>
      <c r="O840" s="89"/>
      <c r="P840" s="54"/>
      <c r="Q840" s="130"/>
      <c r="R840" s="130"/>
      <c r="S840" s="130"/>
      <c r="T840" s="130"/>
      <c r="U840" s="130"/>
      <c r="V840" s="130"/>
      <c r="W840" s="130"/>
      <c r="X840" s="130"/>
      <c r="Y840" s="130"/>
      <c r="Z840" s="130"/>
    </row>
    <row r="841" spans="1:26" ht="15.75" customHeight="1">
      <c r="A841" s="130"/>
      <c r="B841" s="130"/>
      <c r="C841" s="130"/>
      <c r="D841" s="130"/>
      <c r="E841" s="130"/>
      <c r="F841" s="130"/>
      <c r="G841" s="130"/>
      <c r="H841" s="130"/>
      <c r="I841" s="130"/>
      <c r="J841" s="130"/>
      <c r="K841" s="130"/>
      <c r="L841" s="130"/>
      <c r="M841" s="130"/>
      <c r="N841" s="157"/>
      <c r="O841" s="89"/>
      <c r="P841" s="54"/>
      <c r="Q841" s="130"/>
      <c r="R841" s="130"/>
      <c r="S841" s="130"/>
      <c r="T841" s="130"/>
      <c r="U841" s="130"/>
      <c r="V841" s="130"/>
      <c r="W841" s="130"/>
      <c r="X841" s="130"/>
      <c r="Y841" s="130"/>
      <c r="Z841" s="130"/>
    </row>
    <row r="842" spans="1:26" ht="15.75" customHeight="1">
      <c r="A842" s="130"/>
      <c r="B842" s="130"/>
      <c r="C842" s="130"/>
      <c r="D842" s="130"/>
      <c r="E842" s="130"/>
      <c r="F842" s="130"/>
      <c r="G842" s="130"/>
      <c r="H842" s="130"/>
      <c r="I842" s="130"/>
      <c r="J842" s="130"/>
      <c r="K842" s="130"/>
      <c r="L842" s="130"/>
      <c r="M842" s="130"/>
      <c r="N842" s="157"/>
      <c r="O842" s="89"/>
      <c r="P842" s="54"/>
      <c r="Q842" s="130"/>
      <c r="R842" s="130"/>
      <c r="S842" s="130"/>
      <c r="T842" s="130"/>
      <c r="U842" s="130"/>
      <c r="V842" s="130"/>
      <c r="W842" s="130"/>
      <c r="X842" s="130"/>
      <c r="Y842" s="130"/>
      <c r="Z842" s="130"/>
    </row>
    <row r="843" spans="1:26" ht="15.75" customHeight="1">
      <c r="A843" s="130"/>
      <c r="B843" s="130"/>
      <c r="C843" s="130"/>
      <c r="D843" s="130"/>
      <c r="E843" s="130"/>
      <c r="F843" s="130"/>
      <c r="G843" s="130"/>
      <c r="H843" s="130"/>
      <c r="I843" s="130"/>
      <c r="J843" s="130"/>
      <c r="K843" s="130"/>
      <c r="L843" s="130"/>
      <c r="M843" s="130"/>
      <c r="N843" s="157"/>
      <c r="O843" s="89"/>
      <c r="P843" s="54"/>
      <c r="Q843" s="130"/>
      <c r="R843" s="130"/>
      <c r="S843" s="130"/>
      <c r="T843" s="130"/>
      <c r="U843" s="130"/>
      <c r="V843" s="130"/>
      <c r="W843" s="130"/>
      <c r="X843" s="130"/>
      <c r="Y843" s="130"/>
      <c r="Z843" s="130"/>
    </row>
    <row r="844" spans="1:26" ht="15.75" customHeight="1">
      <c r="A844" s="130"/>
      <c r="B844" s="130"/>
      <c r="C844" s="130"/>
      <c r="D844" s="130"/>
      <c r="E844" s="130"/>
      <c r="F844" s="130"/>
      <c r="G844" s="130"/>
      <c r="H844" s="130"/>
      <c r="I844" s="130"/>
      <c r="J844" s="130"/>
      <c r="K844" s="130"/>
      <c r="L844" s="130"/>
      <c r="M844" s="130"/>
      <c r="N844" s="157"/>
      <c r="O844" s="89"/>
      <c r="P844" s="54"/>
      <c r="Q844" s="130"/>
      <c r="R844" s="130"/>
      <c r="S844" s="130"/>
      <c r="T844" s="130"/>
      <c r="U844" s="130"/>
      <c r="V844" s="130"/>
      <c r="W844" s="130"/>
      <c r="X844" s="130"/>
      <c r="Y844" s="130"/>
      <c r="Z844" s="130"/>
    </row>
    <row r="845" spans="1:26" ht="15.75" customHeight="1">
      <c r="A845" s="130"/>
      <c r="B845" s="130"/>
      <c r="C845" s="130"/>
      <c r="D845" s="130"/>
      <c r="E845" s="130"/>
      <c r="F845" s="130"/>
      <c r="G845" s="130"/>
      <c r="H845" s="130"/>
      <c r="I845" s="130"/>
      <c r="J845" s="130"/>
      <c r="K845" s="130"/>
      <c r="L845" s="130"/>
      <c r="M845" s="130"/>
      <c r="N845" s="157"/>
      <c r="O845" s="89"/>
      <c r="P845" s="54"/>
      <c r="Q845" s="130"/>
      <c r="R845" s="130"/>
      <c r="S845" s="130"/>
      <c r="T845" s="130"/>
      <c r="U845" s="130"/>
      <c r="V845" s="130"/>
      <c r="W845" s="130"/>
      <c r="X845" s="130"/>
      <c r="Y845" s="130"/>
      <c r="Z845" s="130"/>
    </row>
    <row r="846" spans="1:26" ht="15.75" customHeight="1">
      <c r="A846" s="130"/>
      <c r="B846" s="130"/>
      <c r="C846" s="130"/>
      <c r="D846" s="130"/>
      <c r="E846" s="130"/>
      <c r="F846" s="130"/>
      <c r="G846" s="130"/>
      <c r="H846" s="130"/>
      <c r="I846" s="130"/>
      <c r="J846" s="130"/>
      <c r="K846" s="130"/>
      <c r="L846" s="130"/>
      <c r="M846" s="130"/>
      <c r="N846" s="157"/>
      <c r="O846" s="89"/>
      <c r="P846" s="54"/>
      <c r="Q846" s="130"/>
      <c r="R846" s="130"/>
      <c r="S846" s="130"/>
      <c r="T846" s="130"/>
      <c r="U846" s="130"/>
      <c r="V846" s="130"/>
      <c r="W846" s="130"/>
      <c r="X846" s="130"/>
      <c r="Y846" s="130"/>
      <c r="Z846" s="130"/>
    </row>
    <row r="847" spans="1:26" ht="15.75" customHeight="1">
      <c r="A847" s="130"/>
      <c r="B847" s="130"/>
      <c r="C847" s="130"/>
      <c r="D847" s="130"/>
      <c r="E847" s="130"/>
      <c r="F847" s="130"/>
      <c r="G847" s="130"/>
      <c r="H847" s="130"/>
      <c r="I847" s="130"/>
      <c r="J847" s="130"/>
      <c r="K847" s="130"/>
      <c r="L847" s="130"/>
      <c r="M847" s="130"/>
      <c r="N847" s="157"/>
      <c r="O847" s="89"/>
      <c r="P847" s="54"/>
      <c r="Q847" s="130"/>
      <c r="R847" s="130"/>
      <c r="S847" s="130"/>
      <c r="T847" s="130"/>
      <c r="U847" s="130"/>
      <c r="V847" s="130"/>
      <c r="W847" s="130"/>
      <c r="X847" s="130"/>
      <c r="Y847" s="130"/>
      <c r="Z847" s="130"/>
    </row>
    <row r="848" spans="1:26" ht="15.75" customHeight="1">
      <c r="A848" s="130"/>
      <c r="B848" s="130"/>
      <c r="C848" s="130"/>
      <c r="D848" s="130"/>
      <c r="E848" s="130"/>
      <c r="F848" s="130"/>
      <c r="G848" s="130"/>
      <c r="H848" s="130"/>
      <c r="I848" s="130"/>
      <c r="J848" s="130"/>
      <c r="K848" s="130"/>
      <c r="L848" s="130"/>
      <c r="M848" s="130"/>
      <c r="N848" s="157"/>
      <c r="O848" s="89"/>
      <c r="P848" s="54"/>
      <c r="Q848" s="130"/>
      <c r="R848" s="130"/>
      <c r="S848" s="130"/>
      <c r="T848" s="130"/>
      <c r="U848" s="130"/>
      <c r="V848" s="130"/>
      <c r="W848" s="130"/>
      <c r="X848" s="130"/>
      <c r="Y848" s="130"/>
      <c r="Z848" s="130"/>
    </row>
    <row r="849" spans="1:26" ht="15.75" customHeight="1">
      <c r="A849" s="130"/>
      <c r="B849" s="130"/>
      <c r="C849" s="130"/>
      <c r="D849" s="130"/>
      <c r="E849" s="130"/>
      <c r="F849" s="130"/>
      <c r="G849" s="130"/>
      <c r="H849" s="130"/>
      <c r="I849" s="130"/>
      <c r="J849" s="130"/>
      <c r="K849" s="130"/>
      <c r="L849" s="130"/>
      <c r="M849" s="130"/>
      <c r="N849" s="157"/>
      <c r="O849" s="89"/>
      <c r="P849" s="54"/>
      <c r="Q849" s="130"/>
      <c r="R849" s="130"/>
      <c r="S849" s="130"/>
      <c r="T849" s="130"/>
      <c r="U849" s="130"/>
      <c r="V849" s="130"/>
      <c r="W849" s="130"/>
      <c r="X849" s="130"/>
      <c r="Y849" s="130"/>
      <c r="Z849" s="130"/>
    </row>
    <row r="850" spans="1:26" ht="15.75" customHeight="1">
      <c r="A850" s="130"/>
      <c r="B850" s="130"/>
      <c r="C850" s="130"/>
      <c r="D850" s="130"/>
      <c r="E850" s="130"/>
      <c r="F850" s="130"/>
      <c r="G850" s="130"/>
      <c r="H850" s="130"/>
      <c r="I850" s="130"/>
      <c r="J850" s="130"/>
      <c r="K850" s="130"/>
      <c r="L850" s="130"/>
      <c r="M850" s="130"/>
      <c r="N850" s="157"/>
      <c r="O850" s="89"/>
      <c r="P850" s="54"/>
      <c r="Q850" s="130"/>
      <c r="R850" s="130"/>
      <c r="S850" s="130"/>
      <c r="T850" s="130"/>
      <c r="U850" s="130"/>
      <c r="V850" s="130"/>
      <c r="W850" s="130"/>
      <c r="X850" s="130"/>
      <c r="Y850" s="130"/>
      <c r="Z850" s="130"/>
    </row>
    <row r="851" spans="1:26" ht="15.75" customHeight="1">
      <c r="A851" s="130"/>
      <c r="B851" s="130"/>
      <c r="C851" s="130"/>
      <c r="D851" s="130"/>
      <c r="E851" s="130"/>
      <c r="F851" s="130"/>
      <c r="G851" s="130"/>
      <c r="H851" s="130"/>
      <c r="I851" s="130"/>
      <c r="J851" s="130"/>
      <c r="K851" s="130"/>
      <c r="L851" s="130"/>
      <c r="M851" s="130"/>
      <c r="N851" s="157"/>
      <c r="O851" s="89"/>
      <c r="P851" s="54"/>
      <c r="Q851" s="130"/>
      <c r="R851" s="130"/>
      <c r="S851" s="130"/>
      <c r="T851" s="130"/>
      <c r="U851" s="130"/>
      <c r="V851" s="130"/>
      <c r="W851" s="130"/>
      <c r="X851" s="130"/>
      <c r="Y851" s="130"/>
      <c r="Z851" s="130"/>
    </row>
    <row r="852" spans="1:26" ht="15.75" customHeight="1">
      <c r="A852" s="130"/>
      <c r="B852" s="130"/>
      <c r="C852" s="130"/>
      <c r="D852" s="130"/>
      <c r="E852" s="130"/>
      <c r="F852" s="130"/>
      <c r="G852" s="130"/>
      <c r="H852" s="130"/>
      <c r="I852" s="130"/>
      <c r="J852" s="130"/>
      <c r="K852" s="130"/>
      <c r="L852" s="130"/>
      <c r="M852" s="130"/>
      <c r="N852" s="157"/>
      <c r="O852" s="89"/>
      <c r="P852" s="54"/>
      <c r="Q852" s="130"/>
      <c r="R852" s="130"/>
      <c r="S852" s="130"/>
      <c r="T852" s="130"/>
      <c r="U852" s="130"/>
      <c r="V852" s="130"/>
      <c r="W852" s="130"/>
      <c r="X852" s="130"/>
      <c r="Y852" s="130"/>
      <c r="Z852" s="130"/>
    </row>
    <row r="853" spans="1:26" ht="15.75" customHeight="1">
      <c r="A853" s="130"/>
      <c r="B853" s="130"/>
      <c r="C853" s="130"/>
      <c r="D853" s="130"/>
      <c r="E853" s="130"/>
      <c r="F853" s="130"/>
      <c r="G853" s="130"/>
      <c r="H853" s="130"/>
      <c r="I853" s="130"/>
      <c r="J853" s="130"/>
      <c r="K853" s="130"/>
      <c r="L853" s="130"/>
      <c r="M853" s="130"/>
      <c r="N853" s="157"/>
      <c r="O853" s="89"/>
      <c r="P853" s="54"/>
      <c r="Q853" s="130"/>
      <c r="R853" s="130"/>
      <c r="S853" s="130"/>
      <c r="T853" s="130"/>
      <c r="U853" s="130"/>
      <c r="V853" s="130"/>
      <c r="W853" s="130"/>
      <c r="X853" s="130"/>
      <c r="Y853" s="130"/>
      <c r="Z853" s="130"/>
    </row>
    <row r="854" spans="1:26" ht="15.75" customHeight="1">
      <c r="A854" s="130"/>
      <c r="B854" s="130"/>
      <c r="C854" s="130"/>
      <c r="D854" s="130"/>
      <c r="E854" s="130"/>
      <c r="F854" s="130"/>
      <c r="G854" s="130"/>
      <c r="H854" s="130"/>
      <c r="I854" s="130"/>
      <c r="J854" s="130"/>
      <c r="K854" s="130"/>
      <c r="L854" s="130"/>
      <c r="M854" s="130"/>
      <c r="N854" s="157"/>
      <c r="O854" s="89"/>
      <c r="P854" s="54"/>
      <c r="Q854" s="130"/>
      <c r="R854" s="130"/>
      <c r="S854" s="130"/>
      <c r="T854" s="130"/>
      <c r="U854" s="130"/>
      <c r="V854" s="130"/>
      <c r="W854" s="130"/>
      <c r="X854" s="130"/>
      <c r="Y854" s="130"/>
      <c r="Z854" s="130"/>
    </row>
    <row r="855" spans="1:26" ht="15.75" customHeight="1">
      <c r="A855" s="130"/>
      <c r="B855" s="130"/>
      <c r="C855" s="130"/>
      <c r="D855" s="130"/>
      <c r="E855" s="130"/>
      <c r="F855" s="130"/>
      <c r="G855" s="130"/>
      <c r="H855" s="130"/>
      <c r="I855" s="130"/>
      <c r="J855" s="130"/>
      <c r="K855" s="130"/>
      <c r="L855" s="130"/>
      <c r="M855" s="130"/>
      <c r="N855" s="157"/>
      <c r="O855" s="89"/>
      <c r="P855" s="54"/>
      <c r="Q855" s="130"/>
      <c r="R855" s="130"/>
      <c r="S855" s="130"/>
      <c r="T855" s="130"/>
      <c r="U855" s="130"/>
      <c r="V855" s="130"/>
      <c r="W855" s="130"/>
      <c r="X855" s="130"/>
      <c r="Y855" s="130"/>
      <c r="Z855" s="130"/>
    </row>
    <row r="856" spans="1:26" ht="15.75" customHeight="1">
      <c r="A856" s="130"/>
      <c r="B856" s="130"/>
      <c r="C856" s="130"/>
      <c r="D856" s="130"/>
      <c r="E856" s="130"/>
      <c r="F856" s="130"/>
      <c r="G856" s="130"/>
      <c r="H856" s="130"/>
      <c r="I856" s="130"/>
      <c r="J856" s="130"/>
      <c r="K856" s="130"/>
      <c r="L856" s="130"/>
      <c r="M856" s="130"/>
      <c r="N856" s="157"/>
      <c r="O856" s="89"/>
      <c r="P856" s="54"/>
      <c r="Q856" s="130"/>
      <c r="R856" s="130"/>
      <c r="S856" s="130"/>
      <c r="T856" s="130"/>
      <c r="U856" s="130"/>
      <c r="V856" s="130"/>
      <c r="W856" s="130"/>
      <c r="X856" s="130"/>
      <c r="Y856" s="130"/>
      <c r="Z856" s="130"/>
    </row>
    <row r="857" spans="1:26" ht="15.75" customHeight="1">
      <c r="A857" s="130"/>
      <c r="B857" s="130"/>
      <c r="C857" s="130"/>
      <c r="D857" s="130"/>
      <c r="E857" s="130"/>
      <c r="F857" s="130"/>
      <c r="G857" s="130"/>
      <c r="H857" s="130"/>
      <c r="I857" s="130"/>
      <c r="J857" s="130"/>
      <c r="K857" s="130"/>
      <c r="L857" s="130"/>
      <c r="M857" s="130"/>
      <c r="N857" s="157"/>
      <c r="O857" s="89"/>
      <c r="P857" s="54"/>
      <c r="Q857" s="130"/>
      <c r="R857" s="130"/>
      <c r="S857" s="130"/>
      <c r="T857" s="130"/>
      <c r="U857" s="130"/>
      <c r="V857" s="130"/>
      <c r="W857" s="130"/>
      <c r="X857" s="130"/>
      <c r="Y857" s="130"/>
      <c r="Z857" s="130"/>
    </row>
    <row r="858" spans="1:26" ht="15.75" customHeight="1">
      <c r="A858" s="130"/>
      <c r="B858" s="130"/>
      <c r="C858" s="130"/>
      <c r="D858" s="130"/>
      <c r="E858" s="130"/>
      <c r="F858" s="130"/>
      <c r="G858" s="130"/>
      <c r="H858" s="130"/>
      <c r="I858" s="130"/>
      <c r="J858" s="130"/>
      <c r="K858" s="130"/>
      <c r="L858" s="130"/>
      <c r="M858" s="130"/>
      <c r="N858" s="157"/>
      <c r="O858" s="89"/>
      <c r="P858" s="54"/>
      <c r="Q858" s="130"/>
      <c r="R858" s="130"/>
      <c r="S858" s="130"/>
      <c r="T858" s="130"/>
      <c r="U858" s="130"/>
      <c r="V858" s="130"/>
      <c r="W858" s="130"/>
      <c r="X858" s="130"/>
      <c r="Y858" s="130"/>
      <c r="Z858" s="130"/>
    </row>
    <row r="859" spans="1:26" ht="15.75" customHeight="1">
      <c r="A859" s="130"/>
      <c r="B859" s="130"/>
      <c r="C859" s="130"/>
      <c r="D859" s="130"/>
      <c r="E859" s="130"/>
      <c r="F859" s="130"/>
      <c r="G859" s="130"/>
      <c r="H859" s="130"/>
      <c r="I859" s="130"/>
      <c r="J859" s="130"/>
      <c r="K859" s="130"/>
      <c r="L859" s="130"/>
      <c r="M859" s="130"/>
      <c r="N859" s="157"/>
      <c r="O859" s="89"/>
      <c r="P859" s="54"/>
      <c r="Q859" s="130"/>
      <c r="R859" s="130"/>
      <c r="S859" s="130"/>
      <c r="T859" s="130"/>
      <c r="U859" s="130"/>
      <c r="V859" s="130"/>
      <c r="W859" s="130"/>
      <c r="X859" s="130"/>
      <c r="Y859" s="130"/>
      <c r="Z859" s="130"/>
    </row>
    <row r="860" spans="1:26" ht="15.75" customHeight="1">
      <c r="A860" s="130"/>
      <c r="B860" s="130"/>
      <c r="C860" s="130"/>
      <c r="D860" s="130"/>
      <c r="E860" s="130"/>
      <c r="F860" s="130"/>
      <c r="G860" s="130"/>
      <c r="H860" s="130"/>
      <c r="I860" s="130"/>
      <c r="J860" s="130"/>
      <c r="K860" s="130"/>
      <c r="L860" s="130"/>
      <c r="M860" s="130"/>
      <c r="N860" s="157"/>
      <c r="O860" s="89"/>
      <c r="P860" s="54"/>
      <c r="Q860" s="130"/>
      <c r="R860" s="130"/>
      <c r="S860" s="130"/>
      <c r="T860" s="130"/>
      <c r="U860" s="130"/>
      <c r="V860" s="130"/>
      <c r="W860" s="130"/>
      <c r="X860" s="130"/>
      <c r="Y860" s="130"/>
      <c r="Z860" s="130"/>
    </row>
    <row r="861" spans="1:26" ht="15.75" customHeight="1">
      <c r="A861" s="130"/>
      <c r="B861" s="130"/>
      <c r="C861" s="130"/>
      <c r="D861" s="130"/>
      <c r="E861" s="130"/>
      <c r="F861" s="130"/>
      <c r="G861" s="130"/>
      <c r="H861" s="130"/>
      <c r="I861" s="130"/>
      <c r="J861" s="130"/>
      <c r="K861" s="130"/>
      <c r="L861" s="130"/>
      <c r="M861" s="130"/>
      <c r="N861" s="157"/>
      <c r="O861" s="89"/>
      <c r="P861" s="54"/>
      <c r="Q861" s="130"/>
      <c r="R861" s="130"/>
      <c r="S861" s="130"/>
      <c r="T861" s="130"/>
      <c r="U861" s="130"/>
      <c r="V861" s="130"/>
      <c r="W861" s="130"/>
      <c r="X861" s="130"/>
      <c r="Y861" s="130"/>
      <c r="Z861" s="130"/>
    </row>
    <row r="862" spans="1:26" ht="15.75" customHeight="1">
      <c r="A862" s="130"/>
      <c r="B862" s="130"/>
      <c r="C862" s="130"/>
      <c r="D862" s="130"/>
      <c r="E862" s="130"/>
      <c r="F862" s="130"/>
      <c r="G862" s="130"/>
      <c r="H862" s="130"/>
      <c r="I862" s="130"/>
      <c r="J862" s="130"/>
      <c r="K862" s="130"/>
      <c r="L862" s="130"/>
      <c r="M862" s="130"/>
      <c r="N862" s="157"/>
      <c r="O862" s="89"/>
      <c r="P862" s="54"/>
      <c r="Q862" s="130"/>
      <c r="R862" s="130"/>
      <c r="S862" s="130"/>
      <c r="T862" s="130"/>
      <c r="U862" s="130"/>
      <c r="V862" s="130"/>
      <c r="W862" s="130"/>
      <c r="X862" s="130"/>
      <c r="Y862" s="130"/>
      <c r="Z862" s="130"/>
    </row>
    <row r="863" spans="1:26" ht="15.75" customHeight="1">
      <c r="A863" s="130"/>
      <c r="B863" s="130"/>
      <c r="C863" s="130"/>
      <c r="D863" s="130"/>
      <c r="E863" s="130"/>
      <c r="F863" s="130"/>
      <c r="G863" s="130"/>
      <c r="H863" s="130"/>
      <c r="I863" s="130"/>
      <c r="J863" s="130"/>
      <c r="K863" s="130"/>
      <c r="L863" s="130"/>
      <c r="M863" s="130"/>
      <c r="N863" s="157"/>
      <c r="O863" s="89"/>
      <c r="P863" s="54"/>
      <c r="Q863" s="130"/>
      <c r="R863" s="130"/>
      <c r="S863" s="130"/>
      <c r="T863" s="130"/>
      <c r="U863" s="130"/>
      <c r="V863" s="130"/>
      <c r="W863" s="130"/>
      <c r="X863" s="130"/>
      <c r="Y863" s="130"/>
      <c r="Z863" s="130"/>
    </row>
    <row r="864" spans="1:26" ht="15.75" customHeight="1">
      <c r="A864" s="130"/>
      <c r="B864" s="130"/>
      <c r="C864" s="130"/>
      <c r="D864" s="130"/>
      <c r="E864" s="130"/>
      <c r="F864" s="130"/>
      <c r="G864" s="130"/>
      <c r="H864" s="130"/>
      <c r="I864" s="130"/>
      <c r="J864" s="130"/>
      <c r="K864" s="130"/>
      <c r="L864" s="130"/>
      <c r="M864" s="130"/>
      <c r="N864" s="157"/>
      <c r="O864" s="89"/>
      <c r="P864" s="54"/>
      <c r="Q864" s="130"/>
      <c r="R864" s="130"/>
      <c r="S864" s="130"/>
      <c r="T864" s="130"/>
      <c r="U864" s="130"/>
      <c r="V864" s="130"/>
      <c r="W864" s="130"/>
      <c r="X864" s="130"/>
      <c r="Y864" s="130"/>
      <c r="Z864" s="130"/>
    </row>
    <row r="865" spans="1:26" ht="15.75" customHeight="1">
      <c r="A865" s="130"/>
      <c r="B865" s="130"/>
      <c r="C865" s="130"/>
      <c r="D865" s="130"/>
      <c r="E865" s="130"/>
      <c r="F865" s="130"/>
      <c r="G865" s="130"/>
      <c r="H865" s="130"/>
      <c r="I865" s="130"/>
      <c r="J865" s="130"/>
      <c r="K865" s="130"/>
      <c r="L865" s="130"/>
      <c r="M865" s="130"/>
      <c r="N865" s="157"/>
      <c r="O865" s="89"/>
      <c r="P865" s="54"/>
      <c r="Q865" s="130"/>
      <c r="R865" s="130"/>
      <c r="S865" s="130"/>
      <c r="T865" s="130"/>
      <c r="U865" s="130"/>
      <c r="V865" s="130"/>
      <c r="W865" s="130"/>
      <c r="X865" s="130"/>
      <c r="Y865" s="130"/>
      <c r="Z865" s="130"/>
    </row>
    <row r="866" spans="1:26" ht="15.75" customHeight="1">
      <c r="A866" s="130"/>
      <c r="B866" s="130"/>
      <c r="C866" s="130"/>
      <c r="D866" s="130"/>
      <c r="E866" s="130"/>
      <c r="F866" s="130"/>
      <c r="G866" s="130"/>
      <c r="H866" s="130"/>
      <c r="I866" s="130"/>
      <c r="J866" s="130"/>
      <c r="K866" s="130"/>
      <c r="L866" s="130"/>
      <c r="M866" s="130"/>
      <c r="N866" s="157"/>
      <c r="O866" s="89"/>
      <c r="P866" s="54"/>
      <c r="Q866" s="130"/>
      <c r="R866" s="130"/>
      <c r="S866" s="130"/>
      <c r="T866" s="130"/>
      <c r="U866" s="130"/>
      <c r="V866" s="130"/>
      <c r="W866" s="130"/>
      <c r="X866" s="130"/>
      <c r="Y866" s="130"/>
      <c r="Z866" s="130"/>
    </row>
    <row r="867" spans="1:26" ht="15.75" customHeight="1">
      <c r="A867" s="130"/>
      <c r="B867" s="130"/>
      <c r="C867" s="130"/>
      <c r="D867" s="130"/>
      <c r="E867" s="130"/>
      <c r="F867" s="130"/>
      <c r="G867" s="130"/>
      <c r="H867" s="130"/>
      <c r="I867" s="130"/>
      <c r="J867" s="130"/>
      <c r="K867" s="130"/>
      <c r="L867" s="130"/>
      <c r="M867" s="130"/>
      <c r="N867" s="157"/>
      <c r="O867" s="89"/>
      <c r="P867" s="54"/>
      <c r="Q867" s="130"/>
      <c r="R867" s="130"/>
      <c r="S867" s="130"/>
      <c r="T867" s="130"/>
      <c r="U867" s="130"/>
      <c r="V867" s="130"/>
      <c r="W867" s="130"/>
      <c r="X867" s="130"/>
      <c r="Y867" s="130"/>
      <c r="Z867" s="130"/>
    </row>
    <row r="868" spans="1:26" ht="15.75" customHeight="1">
      <c r="A868" s="130"/>
      <c r="B868" s="130"/>
      <c r="C868" s="130"/>
      <c r="D868" s="130"/>
      <c r="E868" s="130"/>
      <c r="F868" s="130"/>
      <c r="G868" s="130"/>
      <c r="H868" s="130"/>
      <c r="I868" s="130"/>
      <c r="J868" s="130"/>
      <c r="K868" s="130"/>
      <c r="L868" s="130"/>
      <c r="M868" s="130"/>
      <c r="N868" s="157"/>
      <c r="O868" s="89"/>
      <c r="P868" s="54"/>
      <c r="Q868" s="130"/>
      <c r="R868" s="130"/>
      <c r="S868" s="130"/>
      <c r="T868" s="130"/>
      <c r="U868" s="130"/>
      <c r="V868" s="130"/>
      <c r="W868" s="130"/>
      <c r="X868" s="130"/>
      <c r="Y868" s="130"/>
      <c r="Z868" s="130"/>
    </row>
    <row r="869" spans="1:26" ht="15.75" customHeight="1">
      <c r="A869" s="130"/>
      <c r="B869" s="130"/>
      <c r="C869" s="130"/>
      <c r="D869" s="130"/>
      <c r="E869" s="130"/>
      <c r="F869" s="130"/>
      <c r="G869" s="130"/>
      <c r="H869" s="130"/>
      <c r="I869" s="130"/>
      <c r="J869" s="130"/>
      <c r="K869" s="130"/>
      <c r="L869" s="130"/>
      <c r="M869" s="130"/>
      <c r="N869" s="157"/>
      <c r="O869" s="89"/>
      <c r="P869" s="54"/>
      <c r="Q869" s="130"/>
      <c r="R869" s="130"/>
      <c r="S869" s="130"/>
      <c r="T869" s="130"/>
      <c r="U869" s="130"/>
      <c r="V869" s="130"/>
      <c r="W869" s="130"/>
      <c r="X869" s="130"/>
      <c r="Y869" s="130"/>
      <c r="Z869" s="130"/>
    </row>
    <row r="870" spans="1:26" ht="15.75" customHeight="1">
      <c r="A870" s="130"/>
      <c r="B870" s="130"/>
      <c r="C870" s="130"/>
      <c r="D870" s="130"/>
      <c r="E870" s="130"/>
      <c r="F870" s="130"/>
      <c r="G870" s="130"/>
      <c r="H870" s="130"/>
      <c r="I870" s="130"/>
      <c r="J870" s="130"/>
      <c r="K870" s="130"/>
      <c r="L870" s="130"/>
      <c r="M870" s="130"/>
      <c r="N870" s="157"/>
      <c r="O870" s="89"/>
      <c r="P870" s="54"/>
      <c r="Q870" s="130"/>
      <c r="R870" s="130"/>
      <c r="S870" s="130"/>
      <c r="T870" s="130"/>
      <c r="U870" s="130"/>
      <c r="V870" s="130"/>
      <c r="W870" s="130"/>
      <c r="X870" s="130"/>
      <c r="Y870" s="130"/>
      <c r="Z870" s="130"/>
    </row>
    <row r="871" spans="1:26" ht="15.75" customHeight="1">
      <c r="A871" s="130"/>
      <c r="B871" s="130"/>
      <c r="C871" s="130"/>
      <c r="D871" s="130"/>
      <c r="E871" s="130"/>
      <c r="F871" s="130"/>
      <c r="G871" s="130"/>
      <c r="H871" s="130"/>
      <c r="I871" s="130"/>
      <c r="J871" s="130"/>
      <c r="K871" s="130"/>
      <c r="L871" s="130"/>
      <c r="M871" s="130"/>
      <c r="N871" s="157"/>
      <c r="O871" s="89"/>
      <c r="P871" s="54"/>
      <c r="Q871" s="130"/>
      <c r="R871" s="130"/>
      <c r="S871" s="130"/>
      <c r="T871" s="130"/>
      <c r="U871" s="130"/>
      <c r="V871" s="130"/>
      <c r="W871" s="130"/>
      <c r="X871" s="130"/>
      <c r="Y871" s="130"/>
      <c r="Z871" s="130"/>
    </row>
    <row r="872" spans="1:26" ht="15.75" customHeight="1">
      <c r="A872" s="130"/>
      <c r="B872" s="130"/>
      <c r="C872" s="130"/>
      <c r="D872" s="130"/>
      <c r="E872" s="130"/>
      <c r="F872" s="130"/>
      <c r="G872" s="130"/>
      <c r="H872" s="130"/>
      <c r="I872" s="130"/>
      <c r="J872" s="130"/>
      <c r="K872" s="130"/>
      <c r="L872" s="130"/>
      <c r="M872" s="130"/>
      <c r="N872" s="157"/>
      <c r="O872" s="89"/>
      <c r="P872" s="54"/>
      <c r="Q872" s="130"/>
      <c r="R872" s="130"/>
      <c r="S872" s="130"/>
      <c r="T872" s="130"/>
      <c r="U872" s="130"/>
      <c r="V872" s="130"/>
      <c r="W872" s="130"/>
      <c r="X872" s="130"/>
      <c r="Y872" s="130"/>
      <c r="Z872" s="130"/>
    </row>
    <row r="873" spans="1:26" ht="15.75" customHeight="1">
      <c r="A873" s="130"/>
      <c r="B873" s="130"/>
      <c r="C873" s="130"/>
      <c r="D873" s="130"/>
      <c r="E873" s="130"/>
      <c r="F873" s="130"/>
      <c r="G873" s="130"/>
      <c r="H873" s="130"/>
      <c r="I873" s="130"/>
      <c r="J873" s="130"/>
      <c r="K873" s="130"/>
      <c r="L873" s="130"/>
      <c r="M873" s="130"/>
      <c r="N873" s="157"/>
      <c r="O873" s="89"/>
      <c r="P873" s="54"/>
      <c r="Q873" s="130"/>
      <c r="R873" s="130"/>
      <c r="S873" s="130"/>
      <c r="T873" s="130"/>
      <c r="U873" s="130"/>
      <c r="V873" s="130"/>
      <c r="W873" s="130"/>
      <c r="X873" s="130"/>
      <c r="Y873" s="130"/>
      <c r="Z873" s="130"/>
    </row>
    <row r="874" spans="1:26" ht="15.75" customHeight="1">
      <c r="A874" s="130"/>
      <c r="B874" s="130"/>
      <c r="C874" s="130"/>
      <c r="D874" s="130"/>
      <c r="E874" s="130"/>
      <c r="F874" s="130"/>
      <c r="G874" s="130"/>
      <c r="H874" s="130"/>
      <c r="I874" s="130"/>
      <c r="J874" s="130"/>
      <c r="K874" s="130"/>
      <c r="L874" s="130"/>
      <c r="M874" s="130"/>
      <c r="N874" s="157"/>
      <c r="O874" s="89"/>
      <c r="P874" s="54"/>
      <c r="Q874" s="130"/>
      <c r="R874" s="130"/>
      <c r="S874" s="130"/>
      <c r="T874" s="130"/>
      <c r="U874" s="130"/>
      <c r="V874" s="130"/>
      <c r="W874" s="130"/>
      <c r="X874" s="130"/>
      <c r="Y874" s="130"/>
      <c r="Z874" s="130"/>
    </row>
    <row r="875" spans="1:26" ht="15.75" customHeight="1">
      <c r="A875" s="130"/>
      <c r="B875" s="130"/>
      <c r="C875" s="130"/>
      <c r="D875" s="130"/>
      <c r="E875" s="130"/>
      <c r="F875" s="130"/>
      <c r="G875" s="130"/>
      <c r="H875" s="130"/>
      <c r="I875" s="130"/>
      <c r="J875" s="130"/>
      <c r="K875" s="130"/>
      <c r="L875" s="130"/>
      <c r="M875" s="130"/>
      <c r="N875" s="157"/>
      <c r="O875" s="89"/>
      <c r="P875" s="54"/>
      <c r="Q875" s="130"/>
      <c r="R875" s="130"/>
      <c r="S875" s="130"/>
      <c r="T875" s="130"/>
      <c r="U875" s="130"/>
      <c r="V875" s="130"/>
      <c r="W875" s="130"/>
      <c r="X875" s="130"/>
      <c r="Y875" s="130"/>
      <c r="Z875" s="130"/>
    </row>
    <row r="876" spans="1:26" ht="15.75" customHeight="1">
      <c r="A876" s="130"/>
      <c r="B876" s="130"/>
      <c r="C876" s="130"/>
      <c r="D876" s="130"/>
      <c r="E876" s="130"/>
      <c r="F876" s="130"/>
      <c r="G876" s="130"/>
      <c r="H876" s="130"/>
      <c r="I876" s="130"/>
      <c r="J876" s="130"/>
      <c r="K876" s="130"/>
      <c r="L876" s="130"/>
      <c r="M876" s="130"/>
      <c r="N876" s="157"/>
      <c r="O876" s="89"/>
      <c r="P876" s="54"/>
      <c r="Q876" s="130"/>
      <c r="R876" s="130"/>
      <c r="S876" s="130"/>
      <c r="T876" s="130"/>
      <c r="U876" s="130"/>
      <c r="V876" s="130"/>
      <c r="W876" s="130"/>
      <c r="X876" s="130"/>
      <c r="Y876" s="130"/>
      <c r="Z876" s="130"/>
    </row>
    <row r="877" spans="1:26" ht="15.75" customHeight="1">
      <c r="A877" s="130"/>
      <c r="B877" s="130"/>
      <c r="C877" s="130"/>
      <c r="D877" s="130"/>
      <c r="E877" s="130"/>
      <c r="F877" s="130"/>
      <c r="G877" s="130"/>
      <c r="H877" s="130"/>
      <c r="I877" s="130"/>
      <c r="J877" s="130"/>
      <c r="K877" s="130"/>
      <c r="L877" s="130"/>
      <c r="M877" s="130"/>
      <c r="N877" s="157"/>
      <c r="O877" s="89"/>
      <c r="P877" s="54"/>
      <c r="Q877" s="130"/>
      <c r="R877" s="130"/>
      <c r="S877" s="130"/>
      <c r="T877" s="130"/>
      <c r="U877" s="130"/>
      <c r="V877" s="130"/>
      <c r="W877" s="130"/>
      <c r="X877" s="130"/>
      <c r="Y877" s="130"/>
      <c r="Z877" s="130"/>
    </row>
    <row r="878" spans="1:26" ht="15.75" customHeight="1">
      <c r="A878" s="130"/>
      <c r="B878" s="130"/>
      <c r="C878" s="130"/>
      <c r="D878" s="130"/>
      <c r="E878" s="130"/>
      <c r="F878" s="130"/>
      <c r="G878" s="130"/>
      <c r="H878" s="130"/>
      <c r="I878" s="130"/>
      <c r="J878" s="130"/>
      <c r="K878" s="130"/>
      <c r="L878" s="130"/>
      <c r="M878" s="130"/>
      <c r="N878" s="157"/>
      <c r="O878" s="89"/>
      <c r="P878" s="54"/>
      <c r="Q878" s="130"/>
      <c r="R878" s="130"/>
      <c r="S878" s="130"/>
      <c r="T878" s="130"/>
      <c r="U878" s="130"/>
      <c r="V878" s="130"/>
      <c r="W878" s="130"/>
      <c r="X878" s="130"/>
      <c r="Y878" s="130"/>
      <c r="Z878" s="130"/>
    </row>
    <row r="879" spans="1:26" ht="15.75" customHeight="1">
      <c r="A879" s="130"/>
      <c r="B879" s="130"/>
      <c r="C879" s="130"/>
      <c r="D879" s="130"/>
      <c r="E879" s="130"/>
      <c r="F879" s="130"/>
      <c r="G879" s="130"/>
      <c r="H879" s="130"/>
      <c r="I879" s="130"/>
      <c r="J879" s="130"/>
      <c r="K879" s="130"/>
      <c r="L879" s="130"/>
      <c r="M879" s="130"/>
      <c r="N879" s="157"/>
      <c r="O879" s="89"/>
      <c r="P879" s="54"/>
      <c r="Q879" s="130"/>
      <c r="R879" s="130"/>
      <c r="S879" s="130"/>
      <c r="T879" s="130"/>
      <c r="U879" s="130"/>
      <c r="V879" s="130"/>
      <c r="W879" s="130"/>
      <c r="X879" s="130"/>
      <c r="Y879" s="130"/>
      <c r="Z879" s="130"/>
    </row>
    <row r="880" spans="1:26" ht="15.75" customHeight="1">
      <c r="A880" s="130"/>
      <c r="B880" s="130"/>
      <c r="C880" s="130"/>
      <c r="D880" s="130"/>
      <c r="E880" s="130"/>
      <c r="F880" s="130"/>
      <c r="G880" s="130"/>
      <c r="H880" s="130"/>
      <c r="I880" s="130"/>
      <c r="J880" s="130"/>
      <c r="K880" s="130"/>
      <c r="L880" s="130"/>
      <c r="M880" s="130"/>
      <c r="N880" s="157"/>
      <c r="O880" s="89"/>
      <c r="P880" s="54"/>
      <c r="Q880" s="130"/>
      <c r="R880" s="130"/>
      <c r="S880" s="130"/>
      <c r="T880" s="130"/>
      <c r="U880" s="130"/>
      <c r="V880" s="130"/>
      <c r="W880" s="130"/>
      <c r="X880" s="130"/>
      <c r="Y880" s="130"/>
      <c r="Z880" s="130"/>
    </row>
    <row r="881" spans="1:26" ht="15.75" customHeight="1">
      <c r="A881" s="130"/>
      <c r="B881" s="130"/>
      <c r="C881" s="130"/>
      <c r="D881" s="130"/>
      <c r="E881" s="130"/>
      <c r="F881" s="130"/>
      <c r="G881" s="130"/>
      <c r="H881" s="130"/>
      <c r="I881" s="130"/>
      <c r="J881" s="130"/>
      <c r="K881" s="130"/>
      <c r="L881" s="130"/>
      <c r="M881" s="130"/>
      <c r="N881" s="157"/>
      <c r="O881" s="89"/>
      <c r="P881" s="54"/>
      <c r="Q881" s="130"/>
      <c r="R881" s="130"/>
      <c r="S881" s="130"/>
      <c r="T881" s="130"/>
      <c r="U881" s="130"/>
      <c r="V881" s="130"/>
      <c r="W881" s="130"/>
      <c r="X881" s="130"/>
      <c r="Y881" s="130"/>
      <c r="Z881" s="130"/>
    </row>
    <row r="882" spans="1:26" ht="15.75" customHeight="1">
      <c r="A882" s="130"/>
      <c r="B882" s="130"/>
      <c r="C882" s="130"/>
      <c r="D882" s="130"/>
      <c r="E882" s="130"/>
      <c r="F882" s="130"/>
      <c r="G882" s="130"/>
      <c r="H882" s="130"/>
      <c r="I882" s="130"/>
      <c r="J882" s="130"/>
      <c r="K882" s="130"/>
      <c r="L882" s="130"/>
      <c r="M882" s="130"/>
      <c r="N882" s="157"/>
      <c r="O882" s="89"/>
      <c r="P882" s="54"/>
      <c r="Q882" s="130"/>
      <c r="R882" s="130"/>
      <c r="S882" s="130"/>
      <c r="T882" s="130"/>
      <c r="U882" s="130"/>
      <c r="V882" s="130"/>
      <c r="W882" s="130"/>
      <c r="X882" s="130"/>
      <c r="Y882" s="130"/>
      <c r="Z882" s="130"/>
    </row>
    <row r="883" spans="1:26" ht="15.75" customHeight="1">
      <c r="A883" s="130"/>
      <c r="B883" s="130"/>
      <c r="C883" s="130"/>
      <c r="D883" s="130"/>
      <c r="E883" s="130"/>
      <c r="F883" s="130"/>
      <c r="G883" s="130"/>
      <c r="H883" s="130"/>
      <c r="I883" s="130"/>
      <c r="J883" s="130"/>
      <c r="K883" s="130"/>
      <c r="L883" s="130"/>
      <c r="M883" s="130"/>
      <c r="N883" s="157"/>
      <c r="O883" s="89"/>
      <c r="P883" s="54"/>
      <c r="Q883" s="130"/>
      <c r="R883" s="130"/>
      <c r="S883" s="130"/>
      <c r="T883" s="130"/>
      <c r="U883" s="130"/>
      <c r="V883" s="130"/>
      <c r="W883" s="130"/>
      <c r="X883" s="130"/>
      <c r="Y883" s="130"/>
      <c r="Z883" s="130"/>
    </row>
    <row r="884" spans="1:26" ht="15.75" customHeight="1">
      <c r="A884" s="130"/>
      <c r="B884" s="130"/>
      <c r="C884" s="130"/>
      <c r="D884" s="130"/>
      <c r="E884" s="130"/>
      <c r="F884" s="130"/>
      <c r="G884" s="130"/>
      <c r="H884" s="130"/>
      <c r="I884" s="130"/>
      <c r="J884" s="130"/>
      <c r="K884" s="130"/>
      <c r="L884" s="130"/>
      <c r="M884" s="130"/>
      <c r="N884" s="157"/>
      <c r="O884" s="89"/>
      <c r="P884" s="54"/>
      <c r="Q884" s="130"/>
      <c r="R884" s="130"/>
      <c r="S884" s="130"/>
      <c r="T884" s="130"/>
      <c r="U884" s="130"/>
      <c r="V884" s="130"/>
      <c r="W884" s="130"/>
      <c r="X884" s="130"/>
      <c r="Y884" s="130"/>
      <c r="Z884" s="130"/>
    </row>
    <row r="885" spans="1:26" ht="15.75" customHeight="1">
      <c r="A885" s="130"/>
      <c r="B885" s="130"/>
      <c r="C885" s="130"/>
      <c r="D885" s="130"/>
      <c r="E885" s="130"/>
      <c r="F885" s="130"/>
      <c r="G885" s="130"/>
      <c r="H885" s="130"/>
      <c r="I885" s="130"/>
      <c r="J885" s="130"/>
      <c r="K885" s="130"/>
      <c r="L885" s="130"/>
      <c r="M885" s="130"/>
      <c r="N885" s="157"/>
      <c r="O885" s="89"/>
      <c r="P885" s="54"/>
      <c r="Q885" s="130"/>
      <c r="R885" s="130"/>
      <c r="S885" s="130"/>
      <c r="T885" s="130"/>
      <c r="U885" s="130"/>
      <c r="V885" s="130"/>
      <c r="W885" s="130"/>
      <c r="X885" s="130"/>
      <c r="Y885" s="130"/>
      <c r="Z885" s="130"/>
    </row>
    <row r="886" spans="1:26" ht="15.75" customHeight="1">
      <c r="A886" s="130"/>
      <c r="B886" s="130"/>
      <c r="C886" s="130"/>
      <c r="D886" s="130"/>
      <c r="E886" s="130"/>
      <c r="F886" s="130"/>
      <c r="G886" s="130"/>
      <c r="H886" s="130"/>
      <c r="I886" s="130"/>
      <c r="J886" s="130"/>
      <c r="K886" s="130"/>
      <c r="L886" s="130"/>
      <c r="M886" s="130"/>
      <c r="N886" s="157"/>
      <c r="O886" s="89"/>
      <c r="P886" s="54"/>
      <c r="Q886" s="130"/>
      <c r="R886" s="130"/>
      <c r="S886" s="130"/>
      <c r="T886" s="130"/>
      <c r="U886" s="130"/>
      <c r="V886" s="130"/>
      <c r="W886" s="130"/>
      <c r="X886" s="130"/>
      <c r="Y886" s="130"/>
      <c r="Z886" s="130"/>
    </row>
    <row r="887" spans="1:26" ht="15.75" customHeight="1">
      <c r="A887" s="130"/>
      <c r="B887" s="130"/>
      <c r="C887" s="130"/>
      <c r="D887" s="130"/>
      <c r="E887" s="130"/>
      <c r="F887" s="130"/>
      <c r="G887" s="130"/>
      <c r="H887" s="130"/>
      <c r="I887" s="130"/>
      <c r="J887" s="130"/>
      <c r="K887" s="130"/>
      <c r="L887" s="130"/>
      <c r="M887" s="130"/>
      <c r="N887" s="157"/>
      <c r="O887" s="89"/>
      <c r="P887" s="54"/>
      <c r="Q887" s="130"/>
      <c r="R887" s="130"/>
      <c r="S887" s="130"/>
      <c r="T887" s="130"/>
      <c r="U887" s="130"/>
      <c r="V887" s="130"/>
      <c r="W887" s="130"/>
      <c r="X887" s="130"/>
      <c r="Y887" s="130"/>
      <c r="Z887" s="130"/>
    </row>
    <row r="888" spans="1:26" ht="15.75" customHeight="1">
      <c r="A888" s="130"/>
      <c r="B888" s="130"/>
      <c r="C888" s="130"/>
      <c r="D888" s="130"/>
      <c r="E888" s="130"/>
      <c r="F888" s="130"/>
      <c r="G888" s="130"/>
      <c r="H888" s="130"/>
      <c r="I888" s="130"/>
      <c r="J888" s="130"/>
      <c r="K888" s="130"/>
      <c r="L888" s="130"/>
      <c r="M888" s="130"/>
      <c r="N888" s="157"/>
      <c r="O888" s="89"/>
      <c r="P888" s="54"/>
      <c r="Q888" s="130"/>
      <c r="R888" s="130"/>
      <c r="S888" s="130"/>
      <c r="T888" s="130"/>
      <c r="U888" s="130"/>
      <c r="V888" s="130"/>
      <c r="W888" s="130"/>
      <c r="X888" s="130"/>
      <c r="Y888" s="130"/>
      <c r="Z888" s="130"/>
    </row>
    <row r="889" spans="1:26" ht="15.75" customHeight="1">
      <c r="A889" s="130"/>
      <c r="B889" s="130"/>
      <c r="C889" s="130"/>
      <c r="D889" s="130"/>
      <c r="E889" s="130"/>
      <c r="F889" s="130"/>
      <c r="G889" s="130"/>
      <c r="H889" s="130"/>
      <c r="I889" s="130"/>
      <c r="J889" s="130"/>
      <c r="K889" s="130"/>
      <c r="L889" s="130"/>
      <c r="M889" s="130"/>
      <c r="N889" s="157"/>
      <c r="O889" s="89"/>
      <c r="P889" s="54"/>
      <c r="Q889" s="130"/>
      <c r="R889" s="130"/>
      <c r="S889" s="130"/>
      <c r="T889" s="130"/>
      <c r="U889" s="130"/>
      <c r="V889" s="130"/>
      <c r="W889" s="130"/>
      <c r="X889" s="130"/>
      <c r="Y889" s="130"/>
      <c r="Z889" s="130"/>
    </row>
    <row r="890" spans="1:26" ht="15.75" customHeight="1">
      <c r="A890" s="130"/>
      <c r="B890" s="130"/>
      <c r="C890" s="130"/>
      <c r="D890" s="130"/>
      <c r="E890" s="130"/>
      <c r="F890" s="130"/>
      <c r="G890" s="130"/>
      <c r="H890" s="130"/>
      <c r="I890" s="130"/>
      <c r="J890" s="130"/>
      <c r="K890" s="130"/>
      <c r="L890" s="130"/>
      <c r="M890" s="130"/>
      <c r="N890" s="157"/>
      <c r="O890" s="89"/>
      <c r="P890" s="54"/>
      <c r="Q890" s="130"/>
      <c r="R890" s="130"/>
      <c r="S890" s="130"/>
      <c r="T890" s="130"/>
      <c r="U890" s="130"/>
      <c r="V890" s="130"/>
      <c r="W890" s="130"/>
      <c r="X890" s="130"/>
      <c r="Y890" s="130"/>
      <c r="Z890" s="130"/>
    </row>
    <row r="891" spans="1:26" ht="15.75" customHeight="1">
      <c r="A891" s="130"/>
      <c r="B891" s="130"/>
      <c r="C891" s="130"/>
      <c r="D891" s="130"/>
      <c r="E891" s="130"/>
      <c r="F891" s="130"/>
      <c r="G891" s="130"/>
      <c r="H891" s="130"/>
      <c r="I891" s="130"/>
      <c r="J891" s="130"/>
      <c r="K891" s="130"/>
      <c r="L891" s="130"/>
      <c r="M891" s="130"/>
      <c r="N891" s="157"/>
      <c r="O891" s="89"/>
      <c r="P891" s="54"/>
      <c r="Q891" s="130"/>
      <c r="R891" s="130"/>
      <c r="S891" s="130"/>
      <c r="T891" s="130"/>
      <c r="U891" s="130"/>
      <c r="V891" s="130"/>
      <c r="W891" s="130"/>
      <c r="X891" s="130"/>
      <c r="Y891" s="130"/>
      <c r="Z891" s="130"/>
    </row>
    <row r="892" spans="1:26" ht="15.75" customHeight="1">
      <c r="A892" s="130"/>
      <c r="B892" s="130"/>
      <c r="C892" s="130"/>
      <c r="D892" s="130"/>
      <c r="E892" s="130"/>
      <c r="F892" s="130"/>
      <c r="G892" s="130"/>
      <c r="H892" s="130"/>
      <c r="I892" s="130"/>
      <c r="J892" s="130"/>
      <c r="K892" s="130"/>
      <c r="L892" s="130"/>
      <c r="M892" s="130"/>
      <c r="N892" s="157"/>
      <c r="O892" s="89"/>
      <c r="P892" s="54"/>
      <c r="Q892" s="130"/>
      <c r="R892" s="130"/>
      <c r="S892" s="130"/>
      <c r="T892" s="130"/>
      <c r="U892" s="130"/>
      <c r="V892" s="130"/>
      <c r="W892" s="130"/>
      <c r="X892" s="130"/>
      <c r="Y892" s="130"/>
      <c r="Z892" s="130"/>
    </row>
    <row r="893" spans="1:26" ht="15.75" customHeight="1">
      <c r="A893" s="130"/>
      <c r="B893" s="130"/>
      <c r="C893" s="130"/>
      <c r="D893" s="130"/>
      <c r="E893" s="130"/>
      <c r="F893" s="130"/>
      <c r="G893" s="130"/>
      <c r="H893" s="130"/>
      <c r="I893" s="130"/>
      <c r="J893" s="130"/>
      <c r="K893" s="130"/>
      <c r="L893" s="130"/>
      <c r="M893" s="130"/>
      <c r="N893" s="157"/>
      <c r="O893" s="89"/>
      <c r="P893" s="54"/>
      <c r="Q893" s="130"/>
      <c r="R893" s="130"/>
      <c r="S893" s="130"/>
      <c r="T893" s="130"/>
      <c r="U893" s="130"/>
      <c r="V893" s="130"/>
      <c r="W893" s="130"/>
      <c r="X893" s="130"/>
      <c r="Y893" s="130"/>
      <c r="Z893" s="130"/>
    </row>
    <row r="894" spans="1:26" ht="15.75" customHeight="1">
      <c r="A894" s="130"/>
      <c r="B894" s="130"/>
      <c r="C894" s="130"/>
      <c r="D894" s="130"/>
      <c r="E894" s="130"/>
      <c r="F894" s="130"/>
      <c r="G894" s="130"/>
      <c r="H894" s="130"/>
      <c r="I894" s="130"/>
      <c r="J894" s="130"/>
      <c r="K894" s="130"/>
      <c r="L894" s="130"/>
      <c r="M894" s="130"/>
      <c r="N894" s="157"/>
      <c r="O894" s="89"/>
      <c r="P894" s="54"/>
      <c r="Q894" s="130"/>
      <c r="R894" s="130"/>
      <c r="S894" s="130"/>
      <c r="T894" s="130"/>
      <c r="U894" s="130"/>
      <c r="V894" s="130"/>
      <c r="W894" s="130"/>
      <c r="X894" s="130"/>
      <c r="Y894" s="130"/>
      <c r="Z894" s="130"/>
    </row>
    <row r="895" spans="1:26" ht="15.75" customHeight="1">
      <c r="A895" s="130"/>
      <c r="B895" s="130"/>
      <c r="C895" s="130"/>
      <c r="D895" s="130"/>
      <c r="E895" s="130"/>
      <c r="F895" s="130"/>
      <c r="G895" s="130"/>
      <c r="H895" s="130"/>
      <c r="I895" s="130"/>
      <c r="J895" s="130"/>
      <c r="K895" s="130"/>
      <c r="L895" s="130"/>
      <c r="M895" s="130"/>
      <c r="N895" s="157"/>
      <c r="O895" s="89"/>
      <c r="P895" s="54"/>
      <c r="Q895" s="130"/>
      <c r="R895" s="130"/>
      <c r="S895" s="130"/>
      <c r="T895" s="130"/>
      <c r="U895" s="130"/>
      <c r="V895" s="130"/>
      <c r="W895" s="130"/>
      <c r="X895" s="130"/>
      <c r="Y895" s="130"/>
      <c r="Z895" s="130"/>
    </row>
    <row r="896" spans="1:26" ht="15.75" customHeight="1">
      <c r="A896" s="130"/>
      <c r="B896" s="130"/>
      <c r="C896" s="130"/>
      <c r="D896" s="130"/>
      <c r="E896" s="130"/>
      <c r="F896" s="130"/>
      <c r="G896" s="130"/>
      <c r="H896" s="130"/>
      <c r="I896" s="130"/>
      <c r="J896" s="130"/>
      <c r="K896" s="130"/>
      <c r="L896" s="130"/>
      <c r="M896" s="130"/>
      <c r="N896" s="157"/>
      <c r="O896" s="89"/>
      <c r="P896" s="54"/>
      <c r="Q896" s="130"/>
      <c r="R896" s="130"/>
      <c r="S896" s="130"/>
      <c r="T896" s="130"/>
      <c r="U896" s="130"/>
      <c r="V896" s="130"/>
      <c r="W896" s="130"/>
      <c r="X896" s="130"/>
      <c r="Y896" s="130"/>
      <c r="Z896" s="130"/>
    </row>
    <row r="897" spans="1:26" ht="15.75" customHeight="1">
      <c r="A897" s="130"/>
      <c r="B897" s="130"/>
      <c r="C897" s="130"/>
      <c r="D897" s="130"/>
      <c r="E897" s="130"/>
      <c r="F897" s="130"/>
      <c r="G897" s="130"/>
      <c r="H897" s="130"/>
      <c r="I897" s="130"/>
      <c r="J897" s="130"/>
      <c r="K897" s="130"/>
      <c r="L897" s="130"/>
      <c r="M897" s="130"/>
      <c r="N897" s="157"/>
      <c r="O897" s="89"/>
      <c r="P897" s="54"/>
      <c r="Q897" s="130"/>
      <c r="R897" s="130"/>
      <c r="S897" s="130"/>
      <c r="T897" s="130"/>
      <c r="U897" s="130"/>
      <c r="V897" s="130"/>
      <c r="W897" s="130"/>
      <c r="X897" s="130"/>
      <c r="Y897" s="130"/>
      <c r="Z897" s="130"/>
    </row>
    <row r="898" spans="1:26" ht="15.75" customHeight="1">
      <c r="A898" s="130"/>
      <c r="B898" s="130"/>
      <c r="C898" s="130"/>
      <c r="D898" s="130"/>
      <c r="E898" s="130"/>
      <c r="F898" s="130"/>
      <c r="G898" s="130"/>
      <c r="H898" s="130"/>
      <c r="I898" s="130"/>
      <c r="J898" s="130"/>
      <c r="K898" s="130"/>
      <c r="L898" s="130"/>
      <c r="M898" s="130"/>
      <c r="N898" s="157"/>
      <c r="O898" s="89"/>
      <c r="P898" s="54"/>
      <c r="Q898" s="130"/>
      <c r="R898" s="130"/>
      <c r="S898" s="130"/>
      <c r="T898" s="130"/>
      <c r="U898" s="130"/>
      <c r="V898" s="130"/>
      <c r="W898" s="130"/>
      <c r="X898" s="130"/>
      <c r="Y898" s="130"/>
      <c r="Z898" s="130"/>
    </row>
    <row r="899" spans="1:26" ht="15.75" customHeight="1">
      <c r="A899" s="130"/>
      <c r="B899" s="130"/>
      <c r="C899" s="130"/>
      <c r="D899" s="130"/>
      <c r="E899" s="130"/>
      <c r="F899" s="130"/>
      <c r="G899" s="130"/>
      <c r="H899" s="130"/>
      <c r="I899" s="130"/>
      <c r="J899" s="130"/>
      <c r="K899" s="130"/>
      <c r="L899" s="130"/>
      <c r="M899" s="130"/>
      <c r="N899" s="157"/>
      <c r="O899" s="89"/>
      <c r="P899" s="54"/>
      <c r="Q899" s="130"/>
      <c r="R899" s="130"/>
      <c r="S899" s="130"/>
      <c r="T899" s="130"/>
      <c r="U899" s="130"/>
      <c r="V899" s="130"/>
      <c r="W899" s="130"/>
      <c r="X899" s="130"/>
      <c r="Y899" s="130"/>
      <c r="Z899" s="130"/>
    </row>
    <row r="900" spans="1:26" ht="15.75" customHeight="1">
      <c r="A900" s="130"/>
      <c r="B900" s="130"/>
      <c r="C900" s="130"/>
      <c r="D900" s="130"/>
      <c r="E900" s="130"/>
      <c r="F900" s="130"/>
      <c r="G900" s="130"/>
      <c r="H900" s="130"/>
      <c r="I900" s="130"/>
      <c r="J900" s="130"/>
      <c r="K900" s="130"/>
      <c r="L900" s="130"/>
      <c r="M900" s="130"/>
      <c r="N900" s="157"/>
      <c r="O900" s="89"/>
      <c r="P900" s="54"/>
      <c r="Q900" s="130"/>
      <c r="R900" s="130"/>
      <c r="S900" s="130"/>
      <c r="T900" s="130"/>
      <c r="U900" s="130"/>
      <c r="V900" s="130"/>
      <c r="W900" s="130"/>
      <c r="X900" s="130"/>
      <c r="Y900" s="130"/>
      <c r="Z900" s="130"/>
    </row>
    <row r="901" spans="1:26" ht="15.75" customHeight="1">
      <c r="A901" s="130"/>
      <c r="B901" s="130"/>
      <c r="C901" s="130"/>
      <c r="D901" s="130"/>
      <c r="E901" s="130"/>
      <c r="F901" s="130"/>
      <c r="G901" s="130"/>
      <c r="H901" s="130"/>
      <c r="I901" s="130"/>
      <c r="J901" s="130"/>
      <c r="K901" s="130"/>
      <c r="L901" s="130"/>
      <c r="M901" s="130"/>
      <c r="N901" s="157"/>
      <c r="O901" s="89"/>
      <c r="P901" s="54"/>
      <c r="Q901" s="130"/>
      <c r="R901" s="130"/>
      <c r="S901" s="130"/>
      <c r="T901" s="130"/>
      <c r="U901" s="130"/>
      <c r="V901" s="130"/>
      <c r="W901" s="130"/>
      <c r="X901" s="130"/>
      <c r="Y901" s="130"/>
      <c r="Z901" s="130"/>
    </row>
    <row r="902" spans="1:26" ht="15.75" customHeight="1">
      <c r="A902" s="130"/>
      <c r="B902" s="130"/>
      <c r="C902" s="130"/>
      <c r="D902" s="130"/>
      <c r="E902" s="130"/>
      <c r="F902" s="130"/>
      <c r="G902" s="130"/>
      <c r="H902" s="130"/>
      <c r="I902" s="130"/>
      <c r="J902" s="130"/>
      <c r="K902" s="130"/>
      <c r="L902" s="130"/>
      <c r="M902" s="130"/>
      <c r="N902" s="157"/>
      <c r="O902" s="89"/>
      <c r="P902" s="54"/>
      <c r="Q902" s="130"/>
      <c r="R902" s="130"/>
      <c r="S902" s="130"/>
      <c r="T902" s="130"/>
      <c r="U902" s="130"/>
      <c r="V902" s="130"/>
      <c r="W902" s="130"/>
      <c r="X902" s="130"/>
      <c r="Y902" s="130"/>
      <c r="Z902" s="130"/>
    </row>
    <row r="903" spans="1:26" ht="15.75" customHeight="1">
      <c r="A903" s="130"/>
      <c r="B903" s="130"/>
      <c r="C903" s="130"/>
      <c r="D903" s="130"/>
      <c r="E903" s="130"/>
      <c r="F903" s="130"/>
      <c r="G903" s="130"/>
      <c r="H903" s="130"/>
      <c r="I903" s="130"/>
      <c r="J903" s="130"/>
      <c r="K903" s="130"/>
      <c r="L903" s="130"/>
      <c r="M903" s="130"/>
      <c r="N903" s="157"/>
      <c r="O903" s="89"/>
      <c r="P903" s="54"/>
      <c r="Q903" s="130"/>
      <c r="R903" s="130"/>
      <c r="S903" s="130"/>
      <c r="T903" s="130"/>
      <c r="U903" s="130"/>
      <c r="V903" s="130"/>
      <c r="W903" s="130"/>
      <c r="X903" s="130"/>
      <c r="Y903" s="130"/>
      <c r="Z903" s="130"/>
    </row>
    <row r="904" spans="1:26" ht="15.75" customHeight="1">
      <c r="A904" s="130"/>
      <c r="B904" s="130"/>
      <c r="C904" s="130"/>
      <c r="D904" s="130"/>
      <c r="E904" s="130"/>
      <c r="F904" s="130"/>
      <c r="G904" s="130"/>
      <c r="H904" s="130"/>
      <c r="I904" s="130"/>
      <c r="J904" s="130"/>
      <c r="K904" s="130"/>
      <c r="L904" s="130"/>
      <c r="M904" s="130"/>
      <c r="N904" s="157"/>
      <c r="O904" s="89"/>
      <c r="P904" s="54"/>
      <c r="Q904" s="130"/>
      <c r="R904" s="130"/>
      <c r="S904" s="130"/>
      <c r="T904" s="130"/>
      <c r="U904" s="130"/>
      <c r="V904" s="130"/>
      <c r="W904" s="130"/>
      <c r="X904" s="130"/>
      <c r="Y904" s="130"/>
      <c r="Z904" s="130"/>
    </row>
    <row r="905" spans="1:26" ht="15.75" customHeight="1">
      <c r="A905" s="130"/>
      <c r="B905" s="130"/>
      <c r="C905" s="130"/>
      <c r="D905" s="130"/>
      <c r="E905" s="130"/>
      <c r="F905" s="130"/>
      <c r="G905" s="130"/>
      <c r="H905" s="130"/>
      <c r="I905" s="130"/>
      <c r="J905" s="130"/>
      <c r="K905" s="130"/>
      <c r="L905" s="130"/>
      <c r="M905" s="130"/>
      <c r="N905" s="157"/>
      <c r="O905" s="89"/>
      <c r="P905" s="54"/>
      <c r="Q905" s="130"/>
      <c r="R905" s="130"/>
      <c r="S905" s="130"/>
      <c r="T905" s="130"/>
      <c r="U905" s="130"/>
      <c r="V905" s="130"/>
      <c r="W905" s="130"/>
      <c r="X905" s="130"/>
      <c r="Y905" s="130"/>
      <c r="Z905" s="130"/>
    </row>
    <row r="906" spans="1:26" ht="15.75" customHeight="1">
      <c r="A906" s="130"/>
      <c r="B906" s="130"/>
      <c r="C906" s="130"/>
      <c r="D906" s="130"/>
      <c r="E906" s="130"/>
      <c r="F906" s="130"/>
      <c r="G906" s="130"/>
      <c r="H906" s="130"/>
      <c r="I906" s="130"/>
      <c r="J906" s="130"/>
      <c r="K906" s="130"/>
      <c r="L906" s="130"/>
      <c r="M906" s="130"/>
      <c r="N906" s="157"/>
      <c r="O906" s="89"/>
      <c r="P906" s="54"/>
      <c r="Q906" s="130"/>
      <c r="R906" s="130"/>
      <c r="S906" s="130"/>
      <c r="T906" s="130"/>
      <c r="U906" s="130"/>
      <c r="V906" s="130"/>
      <c r="W906" s="130"/>
      <c r="X906" s="130"/>
      <c r="Y906" s="130"/>
      <c r="Z906" s="130"/>
    </row>
    <row r="907" spans="1:26" ht="15.75" customHeight="1">
      <c r="A907" s="130"/>
      <c r="B907" s="130"/>
      <c r="C907" s="130"/>
      <c r="D907" s="130"/>
      <c r="E907" s="130"/>
      <c r="F907" s="130"/>
      <c r="G907" s="130"/>
      <c r="H907" s="130"/>
      <c r="I907" s="130"/>
      <c r="J907" s="130"/>
      <c r="K907" s="130"/>
      <c r="L907" s="130"/>
      <c r="M907" s="130"/>
      <c r="N907" s="157"/>
      <c r="O907" s="89"/>
      <c r="P907" s="54"/>
      <c r="Q907" s="130"/>
      <c r="R907" s="130"/>
      <c r="S907" s="130"/>
      <c r="T907" s="130"/>
      <c r="U907" s="130"/>
      <c r="V907" s="130"/>
      <c r="W907" s="130"/>
      <c r="X907" s="130"/>
      <c r="Y907" s="130"/>
      <c r="Z907" s="130"/>
    </row>
    <row r="908" spans="1:26" ht="15.75" customHeight="1">
      <c r="A908" s="130"/>
      <c r="B908" s="130"/>
      <c r="C908" s="130"/>
      <c r="D908" s="130"/>
      <c r="E908" s="130"/>
      <c r="F908" s="130"/>
      <c r="G908" s="130"/>
      <c r="H908" s="130"/>
      <c r="I908" s="130"/>
      <c r="J908" s="130"/>
      <c r="K908" s="130"/>
      <c r="L908" s="130"/>
      <c r="M908" s="130"/>
      <c r="N908" s="157"/>
      <c r="O908" s="89"/>
      <c r="P908" s="54"/>
      <c r="Q908" s="130"/>
      <c r="R908" s="130"/>
      <c r="S908" s="130"/>
      <c r="T908" s="130"/>
      <c r="U908" s="130"/>
      <c r="V908" s="130"/>
      <c r="W908" s="130"/>
      <c r="X908" s="130"/>
      <c r="Y908" s="130"/>
      <c r="Z908" s="130"/>
    </row>
    <row r="909" spans="1:26" ht="15.75" customHeight="1">
      <c r="A909" s="130"/>
      <c r="B909" s="130"/>
      <c r="C909" s="130"/>
      <c r="D909" s="130"/>
      <c r="E909" s="130"/>
      <c r="F909" s="130"/>
      <c r="G909" s="130"/>
      <c r="H909" s="130"/>
      <c r="I909" s="130"/>
      <c r="J909" s="130"/>
      <c r="K909" s="130"/>
      <c r="L909" s="130"/>
      <c r="M909" s="130"/>
      <c r="N909" s="157"/>
      <c r="O909" s="89"/>
      <c r="P909" s="54"/>
      <c r="Q909" s="130"/>
      <c r="R909" s="130"/>
      <c r="S909" s="130"/>
      <c r="T909" s="130"/>
      <c r="U909" s="130"/>
      <c r="V909" s="130"/>
      <c r="W909" s="130"/>
      <c r="X909" s="130"/>
      <c r="Y909" s="130"/>
      <c r="Z909" s="130"/>
    </row>
    <row r="910" spans="1:26" ht="15.75" customHeight="1">
      <c r="A910" s="130"/>
      <c r="B910" s="130"/>
      <c r="C910" s="130"/>
      <c r="D910" s="130"/>
      <c r="E910" s="130"/>
      <c r="F910" s="130"/>
      <c r="G910" s="130"/>
      <c r="H910" s="130"/>
      <c r="I910" s="130"/>
      <c r="J910" s="130"/>
      <c r="K910" s="130"/>
      <c r="L910" s="130"/>
      <c r="M910" s="130"/>
      <c r="N910" s="157"/>
      <c r="O910" s="89"/>
      <c r="P910" s="54"/>
      <c r="Q910" s="130"/>
      <c r="R910" s="130"/>
      <c r="S910" s="130"/>
      <c r="T910" s="130"/>
      <c r="U910" s="130"/>
      <c r="V910" s="130"/>
      <c r="W910" s="130"/>
      <c r="X910" s="130"/>
      <c r="Y910" s="130"/>
      <c r="Z910" s="130"/>
    </row>
    <row r="911" spans="1:26" ht="15.75" customHeight="1">
      <c r="A911" s="130"/>
      <c r="B911" s="130"/>
      <c r="C911" s="130"/>
      <c r="D911" s="130"/>
      <c r="E911" s="130"/>
      <c r="F911" s="130"/>
      <c r="G911" s="130"/>
      <c r="H911" s="130"/>
      <c r="I911" s="130"/>
      <c r="J911" s="130"/>
      <c r="K911" s="130"/>
      <c r="L911" s="130"/>
      <c r="M911" s="130"/>
      <c r="N911" s="157"/>
      <c r="O911" s="89"/>
      <c r="P911" s="54"/>
      <c r="Q911" s="130"/>
      <c r="R911" s="130"/>
      <c r="S911" s="130"/>
      <c r="T911" s="130"/>
      <c r="U911" s="130"/>
      <c r="V911" s="130"/>
      <c r="W911" s="130"/>
      <c r="X911" s="130"/>
      <c r="Y911" s="130"/>
      <c r="Z911" s="130"/>
    </row>
    <row r="912" spans="1:26" ht="15.75" customHeight="1">
      <c r="A912" s="130"/>
      <c r="B912" s="130"/>
      <c r="C912" s="130"/>
      <c r="D912" s="130"/>
      <c r="E912" s="130"/>
      <c r="F912" s="130"/>
      <c r="G912" s="130"/>
      <c r="H912" s="130"/>
      <c r="I912" s="130"/>
      <c r="J912" s="130"/>
      <c r="K912" s="130"/>
      <c r="L912" s="130"/>
      <c r="M912" s="130"/>
      <c r="N912" s="157"/>
      <c r="O912" s="89"/>
      <c r="P912" s="54"/>
      <c r="Q912" s="130"/>
      <c r="R912" s="130"/>
      <c r="S912" s="130"/>
      <c r="T912" s="130"/>
      <c r="U912" s="130"/>
      <c r="V912" s="130"/>
      <c r="W912" s="130"/>
      <c r="X912" s="130"/>
      <c r="Y912" s="130"/>
      <c r="Z912" s="130"/>
    </row>
    <row r="913" spans="1:26" ht="15.75" customHeight="1">
      <c r="A913" s="130"/>
      <c r="B913" s="130"/>
      <c r="C913" s="130"/>
      <c r="D913" s="130"/>
      <c r="E913" s="130"/>
      <c r="F913" s="130"/>
      <c r="G913" s="130"/>
      <c r="H913" s="130"/>
      <c r="I913" s="130"/>
      <c r="J913" s="130"/>
      <c r="K913" s="130"/>
      <c r="L913" s="130"/>
      <c r="M913" s="130"/>
      <c r="N913" s="157"/>
      <c r="O913" s="89"/>
      <c r="P913" s="54"/>
      <c r="Q913" s="130"/>
      <c r="R913" s="130"/>
      <c r="S913" s="130"/>
      <c r="T913" s="130"/>
      <c r="U913" s="130"/>
      <c r="V913" s="130"/>
      <c r="W913" s="130"/>
      <c r="X913" s="130"/>
      <c r="Y913" s="130"/>
      <c r="Z913" s="130"/>
    </row>
    <row r="914" spans="1:26" ht="15.75" customHeight="1">
      <c r="A914" s="130"/>
      <c r="B914" s="130"/>
      <c r="C914" s="130"/>
      <c r="D914" s="130"/>
      <c r="E914" s="130"/>
      <c r="F914" s="130"/>
      <c r="G914" s="130"/>
      <c r="H914" s="130"/>
      <c r="I914" s="130"/>
      <c r="J914" s="130"/>
      <c r="K914" s="130"/>
      <c r="L914" s="130"/>
      <c r="M914" s="130"/>
      <c r="N914" s="157"/>
      <c r="O914" s="89"/>
      <c r="P914" s="54"/>
      <c r="Q914" s="130"/>
      <c r="R914" s="130"/>
      <c r="S914" s="130"/>
      <c r="T914" s="130"/>
      <c r="U914" s="130"/>
      <c r="V914" s="130"/>
      <c r="W914" s="130"/>
      <c r="X914" s="130"/>
      <c r="Y914" s="130"/>
      <c r="Z914" s="130"/>
    </row>
    <row r="915" spans="1:26" ht="15.75" customHeight="1">
      <c r="A915" s="130"/>
      <c r="B915" s="130"/>
      <c r="C915" s="130"/>
      <c r="D915" s="130"/>
      <c r="E915" s="130"/>
      <c r="F915" s="130"/>
      <c r="G915" s="130"/>
      <c r="H915" s="130"/>
      <c r="I915" s="130"/>
      <c r="J915" s="130"/>
      <c r="K915" s="130"/>
      <c r="L915" s="130"/>
      <c r="M915" s="130"/>
      <c r="N915" s="157"/>
      <c r="O915" s="89"/>
      <c r="P915" s="54"/>
      <c r="Q915" s="130"/>
      <c r="R915" s="130"/>
      <c r="S915" s="130"/>
      <c r="T915" s="130"/>
      <c r="U915" s="130"/>
      <c r="V915" s="130"/>
      <c r="W915" s="130"/>
      <c r="X915" s="130"/>
      <c r="Y915" s="130"/>
      <c r="Z915" s="130"/>
    </row>
    <row r="916" spans="1:26" ht="15.75" customHeight="1">
      <c r="A916" s="130"/>
      <c r="B916" s="130"/>
      <c r="C916" s="130"/>
      <c r="D916" s="130"/>
      <c r="E916" s="130"/>
      <c r="F916" s="130"/>
      <c r="G916" s="130"/>
      <c r="H916" s="130"/>
      <c r="I916" s="130"/>
      <c r="J916" s="130"/>
      <c r="K916" s="130"/>
      <c r="L916" s="130"/>
      <c r="M916" s="130"/>
      <c r="N916" s="157"/>
      <c r="O916" s="89"/>
      <c r="P916" s="54"/>
      <c r="Q916" s="130"/>
      <c r="R916" s="130"/>
      <c r="S916" s="130"/>
      <c r="T916" s="130"/>
      <c r="U916" s="130"/>
      <c r="V916" s="130"/>
      <c r="W916" s="130"/>
      <c r="X916" s="130"/>
      <c r="Y916" s="130"/>
      <c r="Z916" s="130"/>
    </row>
    <row r="917" spans="1:26" ht="15.75" customHeight="1">
      <c r="A917" s="130"/>
      <c r="B917" s="130"/>
      <c r="C917" s="130"/>
      <c r="D917" s="130"/>
      <c r="E917" s="130"/>
      <c r="F917" s="130"/>
      <c r="G917" s="130"/>
      <c r="H917" s="130"/>
      <c r="I917" s="130"/>
      <c r="J917" s="130"/>
      <c r="K917" s="130"/>
      <c r="L917" s="130"/>
      <c r="M917" s="130"/>
      <c r="N917" s="157"/>
      <c r="O917" s="89"/>
      <c r="P917" s="54"/>
      <c r="Q917" s="130"/>
      <c r="R917" s="130"/>
      <c r="S917" s="130"/>
      <c r="T917" s="130"/>
      <c r="U917" s="130"/>
      <c r="V917" s="130"/>
      <c r="W917" s="130"/>
      <c r="X917" s="130"/>
      <c r="Y917" s="130"/>
      <c r="Z917" s="130"/>
    </row>
    <row r="918" spans="1:26" ht="15.75" customHeight="1">
      <c r="A918" s="130"/>
      <c r="B918" s="130"/>
      <c r="C918" s="130"/>
      <c r="D918" s="130"/>
      <c r="E918" s="130"/>
      <c r="F918" s="130"/>
      <c r="G918" s="130"/>
      <c r="H918" s="130"/>
      <c r="I918" s="130"/>
      <c r="J918" s="130"/>
      <c r="K918" s="130"/>
      <c r="L918" s="130"/>
      <c r="M918" s="130"/>
      <c r="N918" s="157"/>
      <c r="O918" s="89"/>
      <c r="P918" s="54"/>
      <c r="Q918" s="130"/>
      <c r="R918" s="130"/>
      <c r="S918" s="130"/>
      <c r="T918" s="130"/>
      <c r="U918" s="130"/>
      <c r="V918" s="130"/>
      <c r="W918" s="130"/>
      <c r="X918" s="130"/>
      <c r="Y918" s="130"/>
      <c r="Z918" s="130"/>
    </row>
    <row r="919" spans="1:26" ht="15.75" customHeight="1">
      <c r="A919" s="130"/>
      <c r="B919" s="130"/>
      <c r="C919" s="130"/>
      <c r="D919" s="130"/>
      <c r="E919" s="130"/>
      <c r="F919" s="130"/>
      <c r="G919" s="130"/>
      <c r="H919" s="130"/>
      <c r="I919" s="130"/>
      <c r="J919" s="130"/>
      <c r="K919" s="130"/>
      <c r="L919" s="130"/>
      <c r="M919" s="130"/>
      <c r="N919" s="157"/>
      <c r="O919" s="89"/>
      <c r="P919" s="54"/>
      <c r="Q919" s="130"/>
      <c r="R919" s="130"/>
      <c r="S919" s="130"/>
      <c r="T919" s="130"/>
      <c r="U919" s="130"/>
      <c r="V919" s="130"/>
      <c r="W919" s="130"/>
      <c r="X919" s="130"/>
      <c r="Y919" s="130"/>
      <c r="Z919" s="130"/>
    </row>
    <row r="920" spans="1:26" ht="15.75" customHeight="1">
      <c r="A920" s="130"/>
      <c r="B920" s="130"/>
      <c r="C920" s="130"/>
      <c r="D920" s="130"/>
      <c r="E920" s="130"/>
      <c r="F920" s="130"/>
      <c r="G920" s="130"/>
      <c r="H920" s="130"/>
      <c r="I920" s="130"/>
      <c r="J920" s="130"/>
      <c r="K920" s="130"/>
      <c r="L920" s="130"/>
      <c r="M920" s="130"/>
      <c r="N920" s="157"/>
      <c r="O920" s="89"/>
      <c r="P920" s="54"/>
      <c r="Q920" s="130"/>
      <c r="R920" s="130"/>
      <c r="S920" s="130"/>
      <c r="T920" s="130"/>
      <c r="U920" s="130"/>
      <c r="V920" s="130"/>
      <c r="W920" s="130"/>
      <c r="X920" s="130"/>
      <c r="Y920" s="130"/>
      <c r="Z920" s="130"/>
    </row>
    <row r="921" spans="1:26" ht="15.75" customHeight="1">
      <c r="A921" s="130"/>
      <c r="B921" s="130"/>
      <c r="C921" s="130"/>
      <c r="D921" s="130"/>
      <c r="E921" s="130"/>
      <c r="F921" s="130"/>
      <c r="G921" s="130"/>
      <c r="H921" s="130"/>
      <c r="I921" s="130"/>
      <c r="J921" s="130"/>
      <c r="K921" s="130"/>
      <c r="L921" s="130"/>
      <c r="M921" s="130"/>
      <c r="N921" s="157"/>
      <c r="O921" s="89"/>
      <c r="P921" s="54"/>
      <c r="Q921" s="130"/>
      <c r="R921" s="130"/>
      <c r="S921" s="130"/>
      <c r="T921" s="130"/>
      <c r="U921" s="130"/>
      <c r="V921" s="130"/>
      <c r="W921" s="130"/>
      <c r="X921" s="130"/>
      <c r="Y921" s="130"/>
      <c r="Z921" s="130"/>
    </row>
    <row r="922" spans="1:26" ht="15.75" customHeight="1">
      <c r="A922" s="130"/>
      <c r="B922" s="130"/>
      <c r="C922" s="130"/>
      <c r="D922" s="130"/>
      <c r="E922" s="130"/>
      <c r="F922" s="130"/>
      <c r="G922" s="130"/>
      <c r="H922" s="130"/>
      <c r="I922" s="130"/>
      <c r="J922" s="130"/>
      <c r="K922" s="130"/>
      <c r="L922" s="130"/>
      <c r="M922" s="130"/>
      <c r="N922" s="157"/>
      <c r="O922" s="89"/>
      <c r="P922" s="54"/>
      <c r="Q922" s="130"/>
      <c r="R922" s="130"/>
      <c r="S922" s="130"/>
      <c r="T922" s="130"/>
      <c r="U922" s="130"/>
      <c r="V922" s="130"/>
      <c r="W922" s="130"/>
      <c r="X922" s="130"/>
      <c r="Y922" s="130"/>
      <c r="Z922" s="130"/>
    </row>
    <row r="923" spans="1:26" ht="15.75" customHeight="1">
      <c r="A923" s="130"/>
      <c r="B923" s="130"/>
      <c r="C923" s="130"/>
      <c r="D923" s="130"/>
      <c r="E923" s="130"/>
      <c r="F923" s="130"/>
      <c r="G923" s="130"/>
      <c r="H923" s="130"/>
      <c r="I923" s="130"/>
      <c r="J923" s="130"/>
      <c r="K923" s="130"/>
      <c r="L923" s="130"/>
      <c r="M923" s="130"/>
      <c r="N923" s="157"/>
      <c r="O923" s="89"/>
      <c r="P923" s="54"/>
      <c r="Q923" s="130"/>
      <c r="R923" s="130"/>
      <c r="S923" s="130"/>
      <c r="T923" s="130"/>
      <c r="U923" s="130"/>
      <c r="V923" s="130"/>
      <c r="W923" s="130"/>
      <c r="X923" s="130"/>
      <c r="Y923" s="130"/>
      <c r="Z923" s="130"/>
    </row>
    <row r="924" spans="1:26" ht="15.75" customHeight="1">
      <c r="A924" s="130"/>
      <c r="B924" s="130"/>
      <c r="C924" s="130"/>
      <c r="D924" s="130"/>
      <c r="E924" s="130"/>
      <c r="F924" s="130"/>
      <c r="G924" s="130"/>
      <c r="H924" s="130"/>
      <c r="I924" s="130"/>
      <c r="J924" s="130"/>
      <c r="K924" s="130"/>
      <c r="L924" s="130"/>
      <c r="M924" s="130"/>
      <c r="N924" s="157"/>
      <c r="O924" s="89"/>
      <c r="P924" s="54"/>
      <c r="Q924" s="130"/>
      <c r="R924" s="130"/>
      <c r="S924" s="130"/>
      <c r="T924" s="130"/>
      <c r="U924" s="130"/>
      <c r="V924" s="130"/>
      <c r="W924" s="130"/>
      <c r="X924" s="130"/>
      <c r="Y924" s="130"/>
      <c r="Z924" s="130"/>
    </row>
    <row r="925" spans="1:26" ht="15.75" customHeight="1">
      <c r="A925" s="130"/>
      <c r="B925" s="130"/>
      <c r="C925" s="130"/>
      <c r="D925" s="130"/>
      <c r="E925" s="130"/>
      <c r="F925" s="130"/>
      <c r="G925" s="130"/>
      <c r="H925" s="130"/>
      <c r="I925" s="130"/>
      <c r="J925" s="130"/>
      <c r="K925" s="130"/>
      <c r="L925" s="130"/>
      <c r="M925" s="130"/>
      <c r="N925" s="157"/>
      <c r="O925" s="89"/>
      <c r="P925" s="54"/>
      <c r="Q925" s="130"/>
      <c r="R925" s="130"/>
      <c r="S925" s="130"/>
      <c r="T925" s="130"/>
      <c r="U925" s="130"/>
      <c r="V925" s="130"/>
      <c r="W925" s="130"/>
      <c r="X925" s="130"/>
      <c r="Y925" s="130"/>
      <c r="Z925" s="130"/>
    </row>
    <row r="926" spans="1:26" ht="15.75" customHeight="1">
      <c r="A926" s="130"/>
      <c r="B926" s="130"/>
      <c r="C926" s="130"/>
      <c r="D926" s="130"/>
      <c r="E926" s="130"/>
      <c r="F926" s="130"/>
      <c r="G926" s="130"/>
      <c r="H926" s="130"/>
      <c r="I926" s="130"/>
      <c r="J926" s="130"/>
      <c r="K926" s="130"/>
      <c r="L926" s="130"/>
      <c r="M926" s="130"/>
      <c r="N926" s="157"/>
      <c r="O926" s="89"/>
      <c r="P926" s="54"/>
      <c r="Q926" s="130"/>
      <c r="R926" s="130"/>
      <c r="S926" s="130"/>
      <c r="T926" s="130"/>
      <c r="U926" s="130"/>
      <c r="V926" s="130"/>
      <c r="W926" s="130"/>
      <c r="X926" s="130"/>
      <c r="Y926" s="130"/>
      <c r="Z926" s="130"/>
    </row>
    <row r="927" spans="1:26" ht="15.75" customHeight="1">
      <c r="A927" s="130"/>
      <c r="B927" s="130"/>
      <c r="C927" s="130"/>
      <c r="D927" s="130"/>
      <c r="E927" s="130"/>
      <c r="F927" s="130"/>
      <c r="G927" s="130"/>
      <c r="H927" s="130"/>
      <c r="I927" s="130"/>
      <c r="J927" s="130"/>
      <c r="K927" s="130"/>
      <c r="L927" s="130"/>
      <c r="M927" s="130"/>
      <c r="N927" s="157"/>
      <c r="O927" s="89"/>
      <c r="P927" s="54"/>
      <c r="Q927" s="130"/>
      <c r="R927" s="130"/>
      <c r="S927" s="130"/>
      <c r="T927" s="130"/>
      <c r="U927" s="130"/>
      <c r="V927" s="130"/>
      <c r="W927" s="130"/>
      <c r="X927" s="130"/>
      <c r="Y927" s="130"/>
      <c r="Z927" s="130"/>
    </row>
    <row r="928" spans="1:26" ht="15.75" customHeight="1">
      <c r="A928" s="130"/>
      <c r="B928" s="130"/>
      <c r="C928" s="130"/>
      <c r="D928" s="130"/>
      <c r="E928" s="130"/>
      <c r="F928" s="130"/>
      <c r="G928" s="130"/>
      <c r="H928" s="130"/>
      <c r="I928" s="130"/>
      <c r="J928" s="130"/>
      <c r="K928" s="130"/>
      <c r="L928" s="130"/>
      <c r="M928" s="130"/>
      <c r="N928" s="157"/>
      <c r="O928" s="89"/>
      <c r="P928" s="54"/>
      <c r="Q928" s="130"/>
      <c r="R928" s="130"/>
      <c r="S928" s="130"/>
      <c r="T928" s="130"/>
      <c r="U928" s="130"/>
      <c r="V928" s="130"/>
      <c r="W928" s="130"/>
      <c r="X928" s="130"/>
      <c r="Y928" s="130"/>
      <c r="Z928" s="130"/>
    </row>
    <row r="929" spans="1:26" ht="15.75" customHeight="1">
      <c r="A929" s="130"/>
      <c r="B929" s="130"/>
      <c r="C929" s="130"/>
      <c r="D929" s="130"/>
      <c r="E929" s="130"/>
      <c r="F929" s="130"/>
      <c r="G929" s="130"/>
      <c r="H929" s="130"/>
      <c r="I929" s="130"/>
      <c r="J929" s="130"/>
      <c r="K929" s="130"/>
      <c r="L929" s="130"/>
      <c r="M929" s="130"/>
      <c r="N929" s="157"/>
      <c r="O929" s="89"/>
      <c r="P929" s="54"/>
      <c r="Q929" s="130"/>
      <c r="R929" s="130"/>
      <c r="S929" s="130"/>
      <c r="T929" s="130"/>
      <c r="U929" s="130"/>
      <c r="V929" s="130"/>
      <c r="W929" s="130"/>
      <c r="X929" s="130"/>
      <c r="Y929" s="130"/>
      <c r="Z929" s="130"/>
    </row>
    <row r="930" spans="1:26" ht="15.75" customHeight="1">
      <c r="A930" s="130"/>
      <c r="B930" s="130"/>
      <c r="C930" s="130"/>
      <c r="D930" s="130"/>
      <c r="E930" s="130"/>
      <c r="F930" s="130"/>
      <c r="G930" s="130"/>
      <c r="H930" s="130"/>
      <c r="I930" s="130"/>
      <c r="J930" s="130"/>
      <c r="K930" s="130"/>
      <c r="L930" s="130"/>
      <c r="M930" s="130"/>
      <c r="N930" s="157"/>
      <c r="O930" s="89"/>
      <c r="P930" s="54"/>
      <c r="Q930" s="130"/>
      <c r="R930" s="130"/>
      <c r="S930" s="130"/>
      <c r="T930" s="130"/>
      <c r="U930" s="130"/>
      <c r="V930" s="130"/>
      <c r="W930" s="130"/>
      <c r="X930" s="130"/>
      <c r="Y930" s="130"/>
      <c r="Z930" s="130"/>
    </row>
    <row r="931" spans="1:26" ht="15.75" customHeight="1">
      <c r="A931" s="130"/>
      <c r="B931" s="130"/>
      <c r="C931" s="130"/>
      <c r="D931" s="130"/>
      <c r="E931" s="130"/>
      <c r="F931" s="130"/>
      <c r="G931" s="130"/>
      <c r="H931" s="130"/>
      <c r="I931" s="130"/>
      <c r="J931" s="130"/>
      <c r="K931" s="130"/>
      <c r="L931" s="130"/>
      <c r="M931" s="130"/>
      <c r="N931" s="157"/>
      <c r="O931" s="89"/>
      <c r="P931" s="54"/>
      <c r="Q931" s="130"/>
      <c r="R931" s="130"/>
      <c r="S931" s="130"/>
      <c r="T931" s="130"/>
      <c r="U931" s="130"/>
      <c r="V931" s="130"/>
      <c r="W931" s="130"/>
      <c r="X931" s="130"/>
      <c r="Y931" s="130"/>
      <c r="Z931" s="130"/>
    </row>
    <row r="932" spans="1:26" ht="15.75" customHeight="1">
      <c r="A932" s="130"/>
      <c r="B932" s="130"/>
      <c r="C932" s="130"/>
      <c r="D932" s="130"/>
      <c r="E932" s="130"/>
      <c r="F932" s="130"/>
      <c r="G932" s="130"/>
      <c r="H932" s="130"/>
      <c r="I932" s="130"/>
      <c r="J932" s="130"/>
      <c r="K932" s="130"/>
      <c r="L932" s="130"/>
      <c r="M932" s="130"/>
      <c r="N932" s="157"/>
      <c r="O932" s="89"/>
      <c r="P932" s="54"/>
      <c r="Q932" s="130"/>
      <c r="R932" s="130"/>
      <c r="S932" s="130"/>
      <c r="T932" s="130"/>
      <c r="U932" s="130"/>
      <c r="V932" s="130"/>
      <c r="W932" s="130"/>
      <c r="X932" s="130"/>
      <c r="Y932" s="130"/>
      <c r="Z932" s="130"/>
    </row>
    <row r="933" spans="1:26" ht="15.75" customHeight="1">
      <c r="A933" s="130"/>
      <c r="B933" s="130"/>
      <c r="C933" s="130"/>
      <c r="D933" s="130"/>
      <c r="E933" s="130"/>
      <c r="F933" s="130"/>
      <c r="G933" s="130"/>
      <c r="H933" s="130"/>
      <c r="I933" s="130"/>
      <c r="J933" s="130"/>
      <c r="K933" s="130"/>
      <c r="L933" s="130"/>
      <c r="M933" s="130"/>
      <c r="N933" s="157"/>
      <c r="O933" s="89"/>
      <c r="P933" s="54"/>
      <c r="Q933" s="130"/>
      <c r="R933" s="130"/>
      <c r="S933" s="130"/>
      <c r="T933" s="130"/>
      <c r="U933" s="130"/>
      <c r="V933" s="130"/>
      <c r="W933" s="130"/>
      <c r="X933" s="130"/>
      <c r="Y933" s="130"/>
      <c r="Z933" s="130"/>
    </row>
    <row r="934" spans="1:26" ht="15.75" customHeight="1">
      <c r="A934" s="130"/>
      <c r="B934" s="130"/>
      <c r="C934" s="130"/>
      <c r="D934" s="130"/>
      <c r="E934" s="130"/>
      <c r="F934" s="130"/>
      <c r="G934" s="130"/>
      <c r="H934" s="130"/>
      <c r="I934" s="130"/>
      <c r="J934" s="130"/>
      <c r="K934" s="130"/>
      <c r="L934" s="130"/>
      <c r="M934" s="130"/>
      <c r="N934" s="157"/>
      <c r="O934" s="89"/>
      <c r="P934" s="54"/>
      <c r="Q934" s="130"/>
      <c r="R934" s="130"/>
      <c r="S934" s="130"/>
      <c r="T934" s="130"/>
      <c r="U934" s="130"/>
      <c r="V934" s="130"/>
      <c r="W934" s="130"/>
      <c r="X934" s="130"/>
      <c r="Y934" s="130"/>
      <c r="Z934" s="130"/>
    </row>
    <row r="935" spans="1:26" ht="15.75" customHeight="1">
      <c r="A935" s="130"/>
      <c r="B935" s="130"/>
      <c r="C935" s="130"/>
      <c r="D935" s="130"/>
      <c r="E935" s="130"/>
      <c r="F935" s="130"/>
      <c r="G935" s="130"/>
      <c r="H935" s="130"/>
      <c r="I935" s="130"/>
      <c r="J935" s="130"/>
      <c r="K935" s="130"/>
      <c r="L935" s="130"/>
      <c r="M935" s="130"/>
      <c r="N935" s="157"/>
      <c r="O935" s="89"/>
      <c r="P935" s="54"/>
      <c r="Q935" s="130"/>
      <c r="R935" s="130"/>
      <c r="S935" s="130"/>
      <c r="T935" s="130"/>
      <c r="U935" s="130"/>
      <c r="V935" s="130"/>
      <c r="W935" s="130"/>
      <c r="X935" s="130"/>
      <c r="Y935" s="130"/>
      <c r="Z935" s="130"/>
    </row>
    <row r="936" spans="1:26" ht="15.75" customHeight="1">
      <c r="A936" s="130"/>
      <c r="B936" s="130"/>
      <c r="C936" s="130"/>
      <c r="D936" s="130"/>
      <c r="E936" s="130"/>
      <c r="F936" s="130"/>
      <c r="G936" s="130"/>
      <c r="H936" s="130"/>
      <c r="I936" s="130"/>
      <c r="J936" s="130"/>
      <c r="K936" s="130"/>
      <c r="L936" s="130"/>
      <c r="M936" s="130"/>
      <c r="N936" s="157"/>
      <c r="O936" s="89"/>
      <c r="P936" s="54"/>
      <c r="Q936" s="130"/>
      <c r="R936" s="130"/>
      <c r="S936" s="130"/>
      <c r="T936" s="130"/>
      <c r="U936" s="130"/>
      <c r="V936" s="130"/>
      <c r="W936" s="130"/>
      <c r="X936" s="130"/>
      <c r="Y936" s="130"/>
      <c r="Z936" s="130"/>
    </row>
    <row r="937" spans="1:26" ht="15.75" customHeight="1">
      <c r="A937" s="130"/>
      <c r="B937" s="130"/>
      <c r="C937" s="130"/>
      <c r="D937" s="130"/>
      <c r="E937" s="130"/>
      <c r="F937" s="130"/>
      <c r="G937" s="130"/>
      <c r="H937" s="130"/>
      <c r="I937" s="130"/>
      <c r="J937" s="130"/>
      <c r="K937" s="130"/>
      <c r="L937" s="130"/>
      <c r="M937" s="130"/>
      <c r="N937" s="157"/>
      <c r="O937" s="89"/>
      <c r="P937" s="54"/>
      <c r="Q937" s="130"/>
      <c r="R937" s="130"/>
      <c r="S937" s="130"/>
      <c r="T937" s="130"/>
      <c r="U937" s="130"/>
      <c r="V937" s="130"/>
      <c r="W937" s="130"/>
      <c r="X937" s="130"/>
      <c r="Y937" s="130"/>
      <c r="Z937" s="130"/>
    </row>
    <row r="938" spans="1:26" ht="15.75" customHeight="1">
      <c r="A938" s="130"/>
      <c r="B938" s="130"/>
      <c r="C938" s="130"/>
      <c r="D938" s="130"/>
      <c r="E938" s="130"/>
      <c r="F938" s="130"/>
      <c r="G938" s="130"/>
      <c r="H938" s="130"/>
      <c r="I938" s="130"/>
      <c r="J938" s="130"/>
      <c r="K938" s="130"/>
      <c r="L938" s="130"/>
      <c r="M938" s="130"/>
      <c r="N938" s="157"/>
      <c r="O938" s="89"/>
      <c r="P938" s="54"/>
      <c r="Q938" s="130"/>
      <c r="R938" s="130"/>
      <c r="S938" s="130"/>
      <c r="T938" s="130"/>
      <c r="U938" s="130"/>
      <c r="V938" s="130"/>
      <c r="W938" s="130"/>
      <c r="X938" s="130"/>
      <c r="Y938" s="130"/>
      <c r="Z938" s="130"/>
    </row>
    <row r="939" spans="1:26" ht="15.75" customHeight="1">
      <c r="A939" s="130"/>
      <c r="B939" s="130"/>
      <c r="C939" s="130"/>
      <c r="D939" s="130"/>
      <c r="E939" s="130"/>
      <c r="F939" s="130"/>
      <c r="G939" s="130"/>
      <c r="H939" s="130"/>
      <c r="I939" s="130"/>
      <c r="J939" s="130"/>
      <c r="K939" s="130"/>
      <c r="L939" s="130"/>
      <c r="M939" s="130"/>
      <c r="N939" s="157"/>
      <c r="O939" s="89"/>
      <c r="P939" s="54"/>
      <c r="Q939" s="130"/>
      <c r="R939" s="130"/>
      <c r="S939" s="130"/>
      <c r="T939" s="130"/>
      <c r="U939" s="130"/>
      <c r="V939" s="130"/>
      <c r="W939" s="130"/>
      <c r="X939" s="130"/>
      <c r="Y939" s="130"/>
      <c r="Z939" s="130"/>
    </row>
    <row r="940" spans="1:26" ht="15.75" customHeight="1">
      <c r="A940" s="130"/>
      <c r="B940" s="130"/>
      <c r="C940" s="130"/>
      <c r="D940" s="130"/>
      <c r="E940" s="130"/>
      <c r="F940" s="130"/>
      <c r="G940" s="130"/>
      <c r="H940" s="130"/>
      <c r="I940" s="130"/>
      <c r="J940" s="130"/>
      <c r="K940" s="130"/>
      <c r="L940" s="130"/>
      <c r="M940" s="130"/>
      <c r="N940" s="157"/>
      <c r="O940" s="89"/>
      <c r="P940" s="54"/>
      <c r="Q940" s="130"/>
      <c r="R940" s="130"/>
      <c r="S940" s="130"/>
      <c r="T940" s="130"/>
      <c r="U940" s="130"/>
      <c r="V940" s="130"/>
      <c r="W940" s="130"/>
      <c r="X940" s="130"/>
      <c r="Y940" s="130"/>
      <c r="Z940" s="130"/>
    </row>
    <row r="941" spans="1:26" ht="15.75" customHeight="1">
      <c r="A941" s="130"/>
      <c r="B941" s="130"/>
      <c r="C941" s="130"/>
      <c r="D941" s="130"/>
      <c r="E941" s="130"/>
      <c r="F941" s="130"/>
      <c r="G941" s="130"/>
      <c r="H941" s="130"/>
      <c r="I941" s="130"/>
      <c r="J941" s="130"/>
      <c r="K941" s="130"/>
      <c r="L941" s="130"/>
      <c r="M941" s="130"/>
      <c r="N941" s="157"/>
      <c r="O941" s="89"/>
      <c r="P941" s="54"/>
      <c r="Q941" s="130"/>
      <c r="R941" s="130"/>
      <c r="S941" s="130"/>
      <c r="T941" s="130"/>
      <c r="U941" s="130"/>
      <c r="V941" s="130"/>
      <c r="W941" s="130"/>
      <c r="X941" s="130"/>
      <c r="Y941" s="130"/>
      <c r="Z941" s="130"/>
    </row>
    <row r="942" spans="1:26" ht="15.75" customHeight="1">
      <c r="A942" s="130"/>
      <c r="B942" s="130"/>
      <c r="C942" s="130"/>
      <c r="D942" s="130"/>
      <c r="E942" s="130"/>
      <c r="F942" s="130"/>
      <c r="G942" s="130"/>
      <c r="H942" s="130"/>
      <c r="I942" s="130"/>
      <c r="J942" s="130"/>
      <c r="K942" s="130"/>
      <c r="L942" s="130"/>
      <c r="M942" s="130"/>
      <c r="N942" s="157"/>
      <c r="O942" s="89"/>
      <c r="P942" s="54"/>
      <c r="Q942" s="130"/>
      <c r="R942" s="130"/>
      <c r="S942" s="130"/>
      <c r="T942" s="130"/>
      <c r="U942" s="130"/>
      <c r="V942" s="130"/>
      <c r="W942" s="130"/>
      <c r="X942" s="130"/>
      <c r="Y942" s="130"/>
      <c r="Z942" s="130"/>
    </row>
    <row r="943" spans="1:26" ht="15.75" customHeight="1">
      <c r="A943" s="130"/>
      <c r="B943" s="130"/>
      <c r="C943" s="130"/>
      <c r="D943" s="130"/>
      <c r="E943" s="130"/>
      <c r="F943" s="130"/>
      <c r="G943" s="130"/>
      <c r="H943" s="130"/>
      <c r="I943" s="130"/>
      <c r="J943" s="130"/>
      <c r="K943" s="130"/>
      <c r="L943" s="130"/>
      <c r="M943" s="130"/>
      <c r="N943" s="157"/>
      <c r="O943" s="89"/>
      <c r="P943" s="54"/>
      <c r="Q943" s="130"/>
      <c r="R943" s="130"/>
      <c r="S943" s="130"/>
      <c r="T943" s="130"/>
      <c r="U943" s="130"/>
      <c r="V943" s="130"/>
      <c r="W943" s="130"/>
      <c r="X943" s="130"/>
      <c r="Y943" s="130"/>
      <c r="Z943" s="130"/>
    </row>
    <row r="944" spans="1:26" ht="15.75" customHeight="1">
      <c r="A944" s="130"/>
      <c r="B944" s="130"/>
      <c r="C944" s="130"/>
      <c r="D944" s="130"/>
      <c r="E944" s="130"/>
      <c r="F944" s="130"/>
      <c r="G944" s="130"/>
      <c r="H944" s="130"/>
      <c r="I944" s="130"/>
      <c r="J944" s="130"/>
      <c r="K944" s="130"/>
      <c r="L944" s="130"/>
      <c r="M944" s="130"/>
      <c r="N944" s="157"/>
      <c r="O944" s="89"/>
      <c r="P944" s="54"/>
      <c r="Q944" s="130"/>
      <c r="R944" s="130"/>
      <c r="S944" s="130"/>
      <c r="T944" s="130"/>
      <c r="U944" s="130"/>
      <c r="V944" s="130"/>
      <c r="W944" s="130"/>
      <c r="X944" s="130"/>
      <c r="Y944" s="130"/>
      <c r="Z944" s="130"/>
    </row>
    <row r="945" spans="1:26" ht="15.75" customHeight="1">
      <c r="A945" s="130"/>
      <c r="B945" s="130"/>
      <c r="C945" s="130"/>
      <c r="D945" s="130"/>
      <c r="E945" s="130"/>
      <c r="F945" s="130"/>
      <c r="G945" s="130"/>
      <c r="H945" s="130"/>
      <c r="I945" s="130"/>
      <c r="J945" s="130"/>
      <c r="K945" s="130"/>
      <c r="L945" s="130"/>
      <c r="M945" s="130"/>
      <c r="N945" s="157"/>
      <c r="O945" s="89"/>
      <c r="P945" s="54"/>
      <c r="Q945" s="130"/>
      <c r="R945" s="130"/>
      <c r="S945" s="130"/>
      <c r="T945" s="130"/>
      <c r="U945" s="130"/>
      <c r="V945" s="130"/>
      <c r="W945" s="130"/>
      <c r="X945" s="130"/>
      <c r="Y945" s="130"/>
      <c r="Z945" s="130"/>
    </row>
    <row r="946" spans="1:26" ht="15.75" customHeight="1">
      <c r="A946" s="130"/>
      <c r="B946" s="130"/>
      <c r="C946" s="130"/>
      <c r="D946" s="130"/>
      <c r="E946" s="130"/>
      <c r="F946" s="130"/>
      <c r="G946" s="130"/>
      <c r="H946" s="130"/>
      <c r="I946" s="130"/>
      <c r="J946" s="130"/>
      <c r="K946" s="130"/>
      <c r="L946" s="130"/>
      <c r="M946" s="130"/>
      <c r="N946" s="157"/>
      <c r="O946" s="89"/>
      <c r="P946" s="54"/>
      <c r="Q946" s="130"/>
      <c r="R946" s="130"/>
      <c r="S946" s="130"/>
      <c r="T946" s="130"/>
      <c r="U946" s="130"/>
      <c r="V946" s="130"/>
      <c r="W946" s="130"/>
      <c r="X946" s="130"/>
      <c r="Y946" s="130"/>
      <c r="Z946" s="130"/>
    </row>
    <row r="947" spans="1:26" ht="15.75" customHeight="1">
      <c r="A947" s="130"/>
      <c r="B947" s="130"/>
      <c r="C947" s="130"/>
      <c r="D947" s="130"/>
      <c r="E947" s="130"/>
      <c r="F947" s="130"/>
      <c r="G947" s="130"/>
      <c r="H947" s="130"/>
      <c r="I947" s="130"/>
      <c r="J947" s="130"/>
      <c r="K947" s="130"/>
      <c r="L947" s="130"/>
      <c r="M947" s="130"/>
      <c r="N947" s="157"/>
      <c r="O947" s="89"/>
      <c r="P947" s="54"/>
      <c r="Q947" s="130"/>
      <c r="R947" s="130"/>
      <c r="S947" s="130"/>
      <c r="T947" s="130"/>
      <c r="U947" s="130"/>
      <c r="V947" s="130"/>
      <c r="W947" s="130"/>
      <c r="X947" s="130"/>
      <c r="Y947" s="130"/>
      <c r="Z947" s="130"/>
    </row>
    <row r="948" spans="1:26" ht="15.75" customHeight="1">
      <c r="A948" s="130"/>
      <c r="B948" s="130"/>
      <c r="C948" s="130"/>
      <c r="D948" s="130"/>
      <c r="E948" s="130"/>
      <c r="F948" s="130"/>
      <c r="G948" s="130"/>
      <c r="H948" s="130"/>
      <c r="I948" s="130"/>
      <c r="J948" s="130"/>
      <c r="K948" s="130"/>
      <c r="L948" s="130"/>
      <c r="M948" s="130"/>
      <c r="N948" s="157"/>
      <c r="O948" s="89"/>
      <c r="P948" s="54"/>
      <c r="Q948" s="130"/>
      <c r="R948" s="130"/>
      <c r="S948" s="130"/>
      <c r="T948" s="130"/>
      <c r="U948" s="130"/>
      <c r="V948" s="130"/>
      <c r="W948" s="130"/>
      <c r="X948" s="130"/>
      <c r="Y948" s="130"/>
      <c r="Z948" s="130"/>
    </row>
    <row r="949" spans="1:26" ht="15.75" customHeight="1">
      <c r="A949" s="130"/>
      <c r="B949" s="130"/>
      <c r="C949" s="130"/>
      <c r="D949" s="130"/>
      <c r="E949" s="130"/>
      <c r="F949" s="130"/>
      <c r="G949" s="130"/>
      <c r="H949" s="130"/>
      <c r="I949" s="130"/>
      <c r="J949" s="130"/>
      <c r="K949" s="130"/>
      <c r="L949" s="130"/>
      <c r="M949" s="130"/>
      <c r="N949" s="157"/>
      <c r="O949" s="89"/>
      <c r="P949" s="54"/>
      <c r="Q949" s="130"/>
      <c r="R949" s="130"/>
      <c r="S949" s="130"/>
      <c r="T949" s="130"/>
      <c r="U949" s="130"/>
      <c r="V949" s="130"/>
      <c r="W949" s="130"/>
      <c r="X949" s="130"/>
      <c r="Y949" s="130"/>
      <c r="Z949" s="130"/>
    </row>
    <row r="950" spans="1:26" ht="15.75" customHeight="1">
      <c r="A950" s="130"/>
      <c r="B950" s="130"/>
      <c r="C950" s="130"/>
      <c r="D950" s="130"/>
      <c r="E950" s="130"/>
      <c r="F950" s="130"/>
      <c r="G950" s="130"/>
      <c r="H950" s="130"/>
      <c r="I950" s="130"/>
      <c r="J950" s="130"/>
      <c r="K950" s="130"/>
      <c r="L950" s="130"/>
      <c r="M950" s="130"/>
      <c r="N950" s="157"/>
      <c r="O950" s="89"/>
      <c r="P950" s="54"/>
      <c r="Q950" s="130"/>
      <c r="R950" s="130"/>
      <c r="S950" s="130"/>
      <c r="T950" s="130"/>
      <c r="U950" s="130"/>
      <c r="V950" s="130"/>
      <c r="W950" s="130"/>
      <c r="X950" s="130"/>
      <c r="Y950" s="130"/>
      <c r="Z950" s="130"/>
    </row>
    <row r="951" spans="1:26" ht="15.75" customHeight="1">
      <c r="A951" s="130"/>
      <c r="B951" s="130"/>
      <c r="C951" s="130"/>
      <c r="D951" s="130"/>
      <c r="E951" s="130"/>
      <c r="F951" s="130"/>
      <c r="G951" s="130"/>
      <c r="H951" s="130"/>
      <c r="I951" s="130"/>
      <c r="J951" s="130"/>
      <c r="K951" s="130"/>
      <c r="L951" s="130"/>
      <c r="M951" s="130"/>
      <c r="N951" s="157"/>
      <c r="O951" s="89"/>
      <c r="P951" s="54"/>
      <c r="Q951" s="130"/>
      <c r="R951" s="130"/>
      <c r="S951" s="130"/>
      <c r="T951" s="130"/>
      <c r="U951" s="130"/>
      <c r="V951" s="130"/>
      <c r="W951" s="130"/>
      <c r="X951" s="130"/>
      <c r="Y951" s="130"/>
      <c r="Z951" s="130"/>
    </row>
    <row r="952" spans="1:26" ht="15.75" customHeight="1">
      <c r="A952" s="130"/>
      <c r="B952" s="130"/>
      <c r="C952" s="130"/>
      <c r="D952" s="130"/>
      <c r="E952" s="130"/>
      <c r="F952" s="130"/>
      <c r="G952" s="130"/>
      <c r="H952" s="130"/>
      <c r="I952" s="130"/>
      <c r="J952" s="130"/>
      <c r="K952" s="130"/>
      <c r="L952" s="130"/>
      <c r="M952" s="130"/>
      <c r="N952" s="157"/>
      <c r="O952" s="89"/>
      <c r="P952" s="54"/>
      <c r="Q952" s="130"/>
      <c r="R952" s="130"/>
      <c r="S952" s="130"/>
      <c r="T952" s="130"/>
      <c r="U952" s="130"/>
      <c r="V952" s="130"/>
      <c r="W952" s="130"/>
      <c r="X952" s="130"/>
      <c r="Y952" s="130"/>
      <c r="Z952" s="130"/>
    </row>
    <row r="953" spans="1:26" ht="15.75" customHeight="1">
      <c r="A953" s="130"/>
      <c r="B953" s="130"/>
      <c r="C953" s="130"/>
      <c r="D953" s="130"/>
      <c r="E953" s="130"/>
      <c r="F953" s="130"/>
      <c r="G953" s="130"/>
      <c r="H953" s="130"/>
      <c r="I953" s="130"/>
      <c r="J953" s="130"/>
      <c r="K953" s="130"/>
      <c r="L953" s="130"/>
      <c r="M953" s="130"/>
      <c r="N953" s="157"/>
      <c r="O953" s="89"/>
      <c r="P953" s="54"/>
      <c r="Q953" s="130"/>
      <c r="R953" s="130"/>
      <c r="S953" s="130"/>
      <c r="T953" s="130"/>
      <c r="U953" s="130"/>
      <c r="V953" s="130"/>
      <c r="W953" s="130"/>
      <c r="X953" s="130"/>
      <c r="Y953" s="130"/>
      <c r="Z953" s="130"/>
    </row>
    <row r="954" spans="1:26" ht="15.75" customHeight="1">
      <c r="A954" s="130"/>
      <c r="B954" s="130"/>
      <c r="C954" s="130"/>
      <c r="D954" s="130"/>
      <c r="E954" s="130"/>
      <c r="F954" s="130"/>
      <c r="G954" s="130"/>
      <c r="H954" s="130"/>
      <c r="I954" s="130"/>
      <c r="J954" s="130"/>
      <c r="K954" s="130"/>
      <c r="L954" s="130"/>
      <c r="M954" s="130"/>
      <c r="N954" s="157"/>
      <c r="O954" s="89"/>
      <c r="P954" s="54"/>
      <c r="Q954" s="130"/>
      <c r="R954" s="130"/>
      <c r="S954" s="130"/>
      <c r="T954" s="130"/>
      <c r="U954" s="130"/>
      <c r="V954" s="130"/>
      <c r="W954" s="130"/>
      <c r="X954" s="130"/>
      <c r="Y954" s="130"/>
      <c r="Z954" s="130"/>
    </row>
    <row r="955" spans="1:26" ht="15.75" customHeight="1">
      <c r="A955" s="130"/>
      <c r="B955" s="130"/>
      <c r="C955" s="130"/>
      <c r="D955" s="130"/>
      <c r="E955" s="130"/>
      <c r="F955" s="130"/>
      <c r="G955" s="130"/>
      <c r="H955" s="130"/>
      <c r="I955" s="130"/>
      <c r="J955" s="130"/>
      <c r="K955" s="130"/>
      <c r="L955" s="130"/>
      <c r="M955" s="130"/>
      <c r="N955" s="157"/>
      <c r="O955" s="89"/>
      <c r="P955" s="54"/>
      <c r="Q955" s="130"/>
      <c r="R955" s="130"/>
      <c r="S955" s="130"/>
      <c r="T955" s="130"/>
      <c r="U955" s="130"/>
      <c r="V955" s="130"/>
      <c r="W955" s="130"/>
      <c r="X955" s="130"/>
      <c r="Y955" s="130"/>
      <c r="Z955" s="130"/>
    </row>
    <row r="956" spans="1:26" ht="15.75" customHeight="1">
      <c r="A956" s="130"/>
      <c r="B956" s="130"/>
      <c r="C956" s="130"/>
      <c r="D956" s="130"/>
      <c r="E956" s="130"/>
      <c r="F956" s="130"/>
      <c r="G956" s="130"/>
      <c r="H956" s="130"/>
      <c r="I956" s="130"/>
      <c r="J956" s="130"/>
      <c r="K956" s="130"/>
      <c r="L956" s="130"/>
      <c r="M956" s="130"/>
      <c r="N956" s="157"/>
      <c r="O956" s="89"/>
      <c r="P956" s="54"/>
      <c r="Q956" s="130"/>
      <c r="R956" s="130"/>
      <c r="S956" s="130"/>
      <c r="T956" s="130"/>
      <c r="U956" s="130"/>
      <c r="V956" s="130"/>
      <c r="W956" s="130"/>
      <c r="X956" s="130"/>
      <c r="Y956" s="130"/>
      <c r="Z956" s="130"/>
    </row>
    <row r="957" spans="1:26" ht="15.75" customHeight="1">
      <c r="A957" s="130"/>
      <c r="B957" s="130"/>
      <c r="C957" s="130"/>
      <c r="D957" s="130"/>
      <c r="E957" s="130"/>
      <c r="F957" s="130"/>
      <c r="G957" s="130"/>
      <c r="H957" s="130"/>
      <c r="I957" s="130"/>
      <c r="J957" s="130"/>
      <c r="K957" s="130"/>
      <c r="L957" s="130"/>
      <c r="M957" s="130"/>
      <c r="N957" s="157"/>
      <c r="O957" s="89"/>
      <c r="P957" s="54"/>
      <c r="Q957" s="130"/>
      <c r="R957" s="130"/>
      <c r="S957" s="130"/>
      <c r="T957" s="130"/>
      <c r="U957" s="130"/>
      <c r="V957" s="130"/>
      <c r="W957" s="130"/>
      <c r="X957" s="130"/>
      <c r="Y957" s="130"/>
      <c r="Z957" s="130"/>
    </row>
    <row r="958" spans="1:26" ht="15.75" customHeight="1">
      <c r="A958" s="130"/>
      <c r="B958" s="130"/>
      <c r="C958" s="130"/>
      <c r="D958" s="130"/>
      <c r="E958" s="130"/>
      <c r="F958" s="130"/>
      <c r="G958" s="130"/>
      <c r="H958" s="130"/>
      <c r="I958" s="130"/>
      <c r="J958" s="130"/>
      <c r="K958" s="130"/>
      <c r="L958" s="130"/>
      <c r="M958" s="130"/>
      <c r="N958" s="157"/>
      <c r="O958" s="89"/>
      <c r="P958" s="54"/>
      <c r="Q958" s="130"/>
      <c r="R958" s="130"/>
      <c r="S958" s="130"/>
      <c r="T958" s="130"/>
      <c r="U958" s="130"/>
      <c r="V958" s="130"/>
      <c r="W958" s="130"/>
      <c r="X958" s="130"/>
      <c r="Y958" s="130"/>
      <c r="Z958" s="130"/>
    </row>
    <row r="959" spans="1:26" ht="15.75" customHeight="1">
      <c r="A959" s="130"/>
      <c r="B959" s="130"/>
      <c r="C959" s="130"/>
      <c r="D959" s="130"/>
      <c r="E959" s="130"/>
      <c r="F959" s="130"/>
      <c r="G959" s="130"/>
      <c r="H959" s="130"/>
      <c r="I959" s="130"/>
      <c r="J959" s="130"/>
      <c r="K959" s="130"/>
      <c r="L959" s="130"/>
      <c r="M959" s="130"/>
      <c r="N959" s="157"/>
      <c r="O959" s="89"/>
      <c r="P959" s="54"/>
      <c r="Q959" s="130"/>
      <c r="R959" s="130"/>
      <c r="S959" s="130"/>
      <c r="T959" s="130"/>
      <c r="U959" s="130"/>
      <c r="V959" s="130"/>
      <c r="W959" s="130"/>
      <c r="X959" s="130"/>
      <c r="Y959" s="130"/>
      <c r="Z959" s="130"/>
    </row>
    <row r="960" spans="1:26" ht="15.75" customHeight="1">
      <c r="A960" s="130"/>
      <c r="B960" s="130"/>
      <c r="C960" s="130"/>
      <c r="D960" s="130"/>
      <c r="E960" s="130"/>
      <c r="F960" s="130"/>
      <c r="G960" s="130"/>
      <c r="H960" s="130"/>
      <c r="I960" s="130"/>
      <c r="J960" s="130"/>
      <c r="K960" s="130"/>
      <c r="L960" s="130"/>
      <c r="M960" s="130"/>
      <c r="N960" s="157"/>
      <c r="O960" s="89"/>
      <c r="P960" s="54"/>
      <c r="Q960" s="130"/>
      <c r="R960" s="130"/>
      <c r="S960" s="130"/>
      <c r="T960" s="130"/>
      <c r="U960" s="130"/>
      <c r="V960" s="130"/>
      <c r="W960" s="130"/>
      <c r="X960" s="130"/>
      <c r="Y960" s="130"/>
      <c r="Z960" s="130"/>
    </row>
    <row r="961" spans="1:26" ht="15.75" customHeight="1">
      <c r="A961" s="130"/>
      <c r="B961" s="130"/>
      <c r="C961" s="130"/>
      <c r="D961" s="130"/>
      <c r="E961" s="130"/>
      <c r="F961" s="130"/>
      <c r="G961" s="130"/>
      <c r="H961" s="130"/>
      <c r="I961" s="130"/>
      <c r="J961" s="130"/>
      <c r="K961" s="130"/>
      <c r="L961" s="130"/>
      <c r="M961" s="130"/>
      <c r="N961" s="157"/>
      <c r="O961" s="89"/>
      <c r="P961" s="54"/>
      <c r="Q961" s="130"/>
      <c r="R961" s="130"/>
      <c r="S961" s="130"/>
      <c r="T961" s="130"/>
      <c r="U961" s="130"/>
      <c r="V961" s="130"/>
      <c r="W961" s="130"/>
      <c r="X961" s="130"/>
      <c r="Y961" s="130"/>
      <c r="Z961" s="130"/>
    </row>
    <row r="962" spans="1:26" ht="15.75" customHeight="1">
      <c r="A962" s="130"/>
      <c r="B962" s="130"/>
      <c r="C962" s="130"/>
      <c r="D962" s="130"/>
      <c r="E962" s="130"/>
      <c r="F962" s="130"/>
      <c r="G962" s="130"/>
      <c r="H962" s="130"/>
      <c r="I962" s="130"/>
      <c r="J962" s="130"/>
      <c r="K962" s="130"/>
      <c r="L962" s="130"/>
      <c r="M962" s="130"/>
      <c r="N962" s="157"/>
      <c r="O962" s="89"/>
      <c r="P962" s="54"/>
      <c r="Q962" s="130"/>
      <c r="R962" s="130"/>
      <c r="S962" s="130"/>
      <c r="T962" s="130"/>
      <c r="U962" s="130"/>
      <c r="V962" s="130"/>
      <c r="W962" s="130"/>
      <c r="X962" s="130"/>
      <c r="Y962" s="130"/>
      <c r="Z962" s="130"/>
    </row>
    <row r="963" spans="1:26" ht="15.75" customHeight="1">
      <c r="A963" s="130"/>
      <c r="B963" s="130"/>
      <c r="C963" s="130"/>
      <c r="D963" s="130"/>
      <c r="E963" s="130"/>
      <c r="F963" s="130"/>
      <c r="G963" s="130"/>
      <c r="H963" s="130"/>
      <c r="I963" s="130"/>
      <c r="J963" s="130"/>
      <c r="K963" s="130"/>
      <c r="L963" s="130"/>
      <c r="M963" s="130"/>
      <c r="N963" s="157"/>
      <c r="O963" s="89"/>
      <c r="P963" s="54"/>
      <c r="Q963" s="130"/>
      <c r="R963" s="130"/>
      <c r="S963" s="130"/>
      <c r="T963" s="130"/>
      <c r="U963" s="130"/>
      <c r="V963" s="130"/>
      <c r="W963" s="130"/>
      <c r="X963" s="130"/>
      <c r="Y963" s="130"/>
      <c r="Z963" s="130"/>
    </row>
    <row r="964" spans="1:26" ht="15.75" customHeight="1">
      <c r="A964" s="130"/>
      <c r="B964" s="130"/>
      <c r="C964" s="130"/>
      <c r="D964" s="130"/>
      <c r="E964" s="130"/>
      <c r="F964" s="130"/>
      <c r="G964" s="130"/>
      <c r="H964" s="130"/>
      <c r="I964" s="130"/>
      <c r="J964" s="130"/>
      <c r="K964" s="130"/>
      <c r="L964" s="130"/>
      <c r="M964" s="130"/>
      <c r="N964" s="157"/>
      <c r="O964" s="89"/>
      <c r="P964" s="54"/>
      <c r="Q964" s="130"/>
      <c r="R964" s="130"/>
      <c r="S964" s="130"/>
      <c r="T964" s="130"/>
      <c r="U964" s="130"/>
      <c r="V964" s="130"/>
      <c r="W964" s="130"/>
      <c r="X964" s="130"/>
      <c r="Y964" s="130"/>
      <c r="Z964" s="130"/>
    </row>
    <row r="965" spans="1:26" ht="15.75" customHeight="1">
      <c r="A965" s="130"/>
      <c r="B965" s="130"/>
      <c r="C965" s="130"/>
      <c r="D965" s="130"/>
      <c r="E965" s="130"/>
      <c r="F965" s="130"/>
      <c r="G965" s="130"/>
      <c r="H965" s="130"/>
      <c r="I965" s="130"/>
      <c r="J965" s="130"/>
      <c r="K965" s="130"/>
      <c r="L965" s="130"/>
      <c r="M965" s="130"/>
      <c r="N965" s="157"/>
      <c r="O965" s="89"/>
      <c r="P965" s="54"/>
      <c r="Q965" s="130"/>
      <c r="R965" s="130"/>
      <c r="S965" s="130"/>
      <c r="T965" s="130"/>
      <c r="U965" s="130"/>
      <c r="V965" s="130"/>
      <c r="W965" s="130"/>
      <c r="X965" s="130"/>
      <c r="Y965" s="130"/>
      <c r="Z965" s="130"/>
    </row>
    <row r="966" spans="1:26" ht="15.75" customHeight="1">
      <c r="A966" s="130"/>
      <c r="B966" s="130"/>
      <c r="C966" s="130"/>
      <c r="D966" s="130"/>
      <c r="E966" s="130"/>
      <c r="F966" s="130"/>
      <c r="G966" s="130"/>
      <c r="H966" s="130"/>
      <c r="I966" s="130"/>
      <c r="J966" s="130"/>
      <c r="K966" s="130"/>
      <c r="L966" s="130"/>
      <c r="M966" s="130"/>
      <c r="N966" s="157"/>
      <c r="O966" s="89"/>
      <c r="P966" s="54"/>
      <c r="Q966" s="130"/>
      <c r="R966" s="130"/>
      <c r="S966" s="130"/>
      <c r="T966" s="130"/>
      <c r="U966" s="130"/>
      <c r="V966" s="130"/>
      <c r="W966" s="130"/>
      <c r="X966" s="130"/>
      <c r="Y966" s="130"/>
      <c r="Z966" s="130"/>
    </row>
    <row r="967" spans="1:26" ht="15.75" customHeight="1">
      <c r="A967" s="130"/>
      <c r="B967" s="130"/>
      <c r="C967" s="130"/>
      <c r="D967" s="130"/>
      <c r="E967" s="130"/>
      <c r="F967" s="130"/>
      <c r="G967" s="130"/>
      <c r="H967" s="130"/>
      <c r="I967" s="130"/>
      <c r="J967" s="130"/>
      <c r="K967" s="130"/>
      <c r="L967" s="130"/>
      <c r="M967" s="130"/>
      <c r="N967" s="157"/>
      <c r="O967" s="89"/>
      <c r="P967" s="54"/>
      <c r="Q967" s="130"/>
      <c r="R967" s="130"/>
      <c r="S967" s="130"/>
      <c r="T967" s="130"/>
      <c r="U967" s="130"/>
      <c r="V967" s="130"/>
      <c r="W967" s="130"/>
      <c r="X967" s="130"/>
      <c r="Y967" s="130"/>
      <c r="Z967" s="130"/>
    </row>
    <row r="968" spans="1:26" ht="15.75" customHeight="1">
      <c r="A968" s="130"/>
      <c r="B968" s="130"/>
      <c r="C968" s="130"/>
      <c r="D968" s="130"/>
      <c r="E968" s="130"/>
      <c r="F968" s="130"/>
      <c r="G968" s="130"/>
      <c r="H968" s="130"/>
      <c r="I968" s="130"/>
      <c r="J968" s="130"/>
      <c r="K968" s="130"/>
      <c r="L968" s="130"/>
      <c r="M968" s="130"/>
      <c r="N968" s="157"/>
      <c r="O968" s="89"/>
      <c r="P968" s="54"/>
      <c r="Q968" s="130"/>
      <c r="R968" s="130"/>
      <c r="S968" s="130"/>
      <c r="T968" s="130"/>
      <c r="U968" s="130"/>
      <c r="V968" s="130"/>
      <c r="W968" s="130"/>
      <c r="X968" s="130"/>
      <c r="Y968" s="130"/>
      <c r="Z968" s="130"/>
    </row>
    <row r="969" spans="1:26" ht="15.75" customHeight="1">
      <c r="A969" s="130"/>
      <c r="B969" s="130"/>
      <c r="C969" s="130"/>
      <c r="D969" s="130"/>
      <c r="E969" s="130"/>
      <c r="F969" s="130"/>
      <c r="G969" s="130"/>
      <c r="H969" s="130"/>
      <c r="I969" s="130"/>
      <c r="J969" s="130"/>
      <c r="K969" s="130"/>
      <c r="L969" s="130"/>
      <c r="M969" s="130"/>
      <c r="N969" s="157"/>
      <c r="O969" s="89"/>
      <c r="P969" s="54"/>
      <c r="Q969" s="130"/>
      <c r="R969" s="130"/>
      <c r="S969" s="130"/>
      <c r="T969" s="130"/>
      <c r="U969" s="130"/>
      <c r="V969" s="130"/>
      <c r="W969" s="130"/>
      <c r="X969" s="130"/>
      <c r="Y969" s="130"/>
      <c r="Z969" s="130"/>
    </row>
    <row r="970" spans="1:26" ht="15.75" customHeight="1">
      <c r="A970" s="130"/>
      <c r="B970" s="130"/>
      <c r="C970" s="130"/>
      <c r="D970" s="130"/>
      <c r="E970" s="130"/>
      <c r="F970" s="130"/>
      <c r="G970" s="130"/>
      <c r="H970" s="130"/>
      <c r="I970" s="130"/>
      <c r="J970" s="130"/>
      <c r="K970" s="130"/>
      <c r="L970" s="130"/>
      <c r="M970" s="130"/>
      <c r="N970" s="157"/>
      <c r="O970" s="89"/>
      <c r="P970" s="54"/>
      <c r="Q970" s="130"/>
      <c r="R970" s="130"/>
      <c r="S970" s="130"/>
      <c r="T970" s="130"/>
      <c r="U970" s="130"/>
      <c r="V970" s="130"/>
      <c r="W970" s="130"/>
      <c r="X970" s="130"/>
      <c r="Y970" s="130"/>
      <c r="Z970" s="130"/>
    </row>
    <row r="971" spans="1:26" ht="15.75" customHeight="1">
      <c r="A971" s="130"/>
      <c r="B971" s="130"/>
      <c r="C971" s="130"/>
      <c r="D971" s="130"/>
      <c r="E971" s="130"/>
      <c r="F971" s="130"/>
      <c r="G971" s="130"/>
      <c r="H971" s="130"/>
      <c r="I971" s="130"/>
      <c r="J971" s="130"/>
      <c r="K971" s="130"/>
      <c r="L971" s="130"/>
      <c r="M971" s="130"/>
      <c r="N971" s="157"/>
      <c r="O971" s="89"/>
      <c r="P971" s="54"/>
      <c r="Q971" s="130"/>
      <c r="R971" s="130"/>
      <c r="S971" s="130"/>
      <c r="T971" s="130"/>
      <c r="U971" s="130"/>
      <c r="V971" s="130"/>
      <c r="W971" s="130"/>
      <c r="X971" s="130"/>
      <c r="Y971" s="130"/>
      <c r="Z971" s="130"/>
    </row>
    <row r="972" spans="1:26" ht="15.75" customHeight="1">
      <c r="A972" s="130"/>
      <c r="B972" s="130"/>
      <c r="C972" s="130"/>
      <c r="D972" s="130"/>
      <c r="E972" s="130"/>
      <c r="F972" s="130"/>
      <c r="G972" s="130"/>
      <c r="H972" s="130"/>
      <c r="I972" s="130"/>
      <c r="J972" s="130"/>
      <c r="K972" s="130"/>
      <c r="L972" s="130"/>
      <c r="M972" s="130"/>
      <c r="N972" s="157"/>
      <c r="O972" s="89"/>
      <c r="P972" s="54"/>
      <c r="Q972" s="130"/>
      <c r="R972" s="130"/>
      <c r="S972" s="130"/>
      <c r="T972" s="130"/>
      <c r="U972" s="130"/>
      <c r="V972" s="130"/>
      <c r="W972" s="130"/>
      <c r="X972" s="130"/>
      <c r="Y972" s="130"/>
      <c r="Z972" s="130"/>
    </row>
    <row r="973" spans="1:26" ht="15.75" customHeight="1">
      <c r="A973" s="130"/>
      <c r="B973" s="130"/>
      <c r="C973" s="130"/>
      <c r="D973" s="130"/>
      <c r="E973" s="130"/>
      <c r="F973" s="130"/>
      <c r="G973" s="130"/>
      <c r="H973" s="130"/>
      <c r="I973" s="130"/>
      <c r="J973" s="130"/>
      <c r="K973" s="130"/>
      <c r="L973" s="130"/>
      <c r="M973" s="130"/>
      <c r="N973" s="157"/>
      <c r="O973" s="89"/>
      <c r="P973" s="54"/>
      <c r="Q973" s="130"/>
      <c r="R973" s="130"/>
      <c r="S973" s="130"/>
      <c r="T973" s="130"/>
      <c r="U973" s="130"/>
      <c r="V973" s="130"/>
      <c r="W973" s="130"/>
      <c r="X973" s="130"/>
      <c r="Y973" s="130"/>
      <c r="Z973" s="130"/>
    </row>
    <row r="974" spans="1:26" ht="15.75" customHeight="1">
      <c r="A974" s="130"/>
      <c r="B974" s="130"/>
      <c r="C974" s="130"/>
      <c r="D974" s="130"/>
      <c r="E974" s="130"/>
      <c r="F974" s="130"/>
      <c r="G974" s="130"/>
      <c r="H974" s="130"/>
      <c r="I974" s="130"/>
      <c r="J974" s="130"/>
      <c r="K974" s="130"/>
      <c r="L974" s="130"/>
      <c r="M974" s="130"/>
      <c r="N974" s="157"/>
      <c r="O974" s="89"/>
      <c r="P974" s="54"/>
      <c r="Q974" s="130"/>
      <c r="R974" s="130"/>
      <c r="S974" s="130"/>
      <c r="T974" s="130"/>
      <c r="U974" s="130"/>
      <c r="V974" s="130"/>
      <c r="W974" s="130"/>
      <c r="X974" s="130"/>
      <c r="Y974" s="130"/>
      <c r="Z974" s="130"/>
    </row>
    <row r="975" spans="1:26" ht="15.75" customHeight="1">
      <c r="A975" s="130"/>
      <c r="B975" s="130"/>
      <c r="C975" s="130"/>
      <c r="D975" s="130"/>
      <c r="E975" s="130"/>
      <c r="F975" s="130"/>
      <c r="G975" s="130"/>
      <c r="H975" s="130"/>
      <c r="I975" s="130"/>
      <c r="J975" s="130"/>
      <c r="K975" s="130"/>
      <c r="L975" s="130"/>
      <c r="M975" s="130"/>
      <c r="N975" s="157"/>
      <c r="O975" s="89"/>
      <c r="P975" s="54"/>
      <c r="Q975" s="130"/>
      <c r="R975" s="130"/>
      <c r="S975" s="130"/>
      <c r="T975" s="130"/>
      <c r="U975" s="130"/>
      <c r="V975" s="130"/>
      <c r="W975" s="130"/>
      <c r="X975" s="130"/>
      <c r="Y975" s="130"/>
      <c r="Z975" s="130"/>
    </row>
    <row r="976" spans="1:26" ht="15.75" customHeight="1">
      <c r="A976" s="130"/>
      <c r="B976" s="130"/>
      <c r="C976" s="130"/>
      <c r="D976" s="130"/>
      <c r="E976" s="130"/>
      <c r="F976" s="130"/>
      <c r="G976" s="130"/>
      <c r="H976" s="130"/>
      <c r="I976" s="130"/>
      <c r="J976" s="130"/>
      <c r="K976" s="130"/>
      <c r="L976" s="130"/>
      <c r="M976" s="130"/>
      <c r="N976" s="157"/>
      <c r="O976" s="89"/>
      <c r="P976" s="54"/>
      <c r="Q976" s="130"/>
      <c r="R976" s="130"/>
      <c r="S976" s="130"/>
      <c r="T976" s="130"/>
      <c r="U976" s="130"/>
      <c r="V976" s="130"/>
      <c r="W976" s="130"/>
      <c r="X976" s="130"/>
      <c r="Y976" s="130"/>
      <c r="Z976" s="130"/>
    </row>
    <row r="977" spans="1:26" ht="15.75" customHeight="1">
      <c r="A977" s="130"/>
      <c r="B977" s="130"/>
      <c r="C977" s="130"/>
      <c r="D977" s="130"/>
      <c r="E977" s="130"/>
      <c r="F977" s="130"/>
      <c r="G977" s="130"/>
      <c r="H977" s="130"/>
      <c r="I977" s="130"/>
      <c r="J977" s="130"/>
      <c r="K977" s="130"/>
      <c r="L977" s="130"/>
      <c r="M977" s="130"/>
      <c r="N977" s="157"/>
      <c r="O977" s="89"/>
      <c r="P977" s="54"/>
      <c r="Q977" s="130"/>
      <c r="R977" s="130"/>
      <c r="S977" s="130"/>
      <c r="T977" s="130"/>
      <c r="U977" s="130"/>
      <c r="V977" s="130"/>
      <c r="W977" s="130"/>
      <c r="X977" s="130"/>
      <c r="Y977" s="130"/>
      <c r="Z977" s="130"/>
    </row>
    <row r="978" spans="1:26" ht="15.75" customHeight="1">
      <c r="A978" s="130"/>
      <c r="B978" s="130"/>
      <c r="C978" s="130"/>
      <c r="D978" s="130"/>
      <c r="E978" s="130"/>
      <c r="F978" s="130"/>
      <c r="G978" s="130"/>
      <c r="H978" s="130"/>
      <c r="I978" s="130"/>
      <c r="J978" s="130"/>
      <c r="K978" s="130"/>
      <c r="L978" s="130"/>
      <c r="M978" s="130"/>
      <c r="N978" s="157"/>
      <c r="O978" s="89"/>
      <c r="P978" s="54"/>
      <c r="Q978" s="130"/>
      <c r="R978" s="130"/>
      <c r="S978" s="130"/>
      <c r="T978" s="130"/>
      <c r="U978" s="130"/>
      <c r="V978" s="130"/>
      <c r="W978" s="130"/>
      <c r="X978" s="130"/>
      <c r="Y978" s="130"/>
      <c r="Z978" s="130"/>
    </row>
    <row r="979" spans="1:26" ht="15.75" customHeight="1">
      <c r="A979" s="130"/>
      <c r="B979" s="130"/>
      <c r="C979" s="130"/>
      <c r="D979" s="130"/>
      <c r="E979" s="130"/>
      <c r="F979" s="130"/>
      <c r="G979" s="130"/>
      <c r="H979" s="130"/>
      <c r="I979" s="130"/>
      <c r="J979" s="130"/>
      <c r="K979" s="130"/>
      <c r="L979" s="130"/>
      <c r="M979" s="130"/>
      <c r="N979" s="157"/>
      <c r="O979" s="89"/>
      <c r="P979" s="54"/>
      <c r="Q979" s="130"/>
      <c r="R979" s="130"/>
      <c r="S979" s="130"/>
      <c r="T979" s="130"/>
      <c r="U979" s="130"/>
      <c r="V979" s="130"/>
      <c r="W979" s="130"/>
      <c r="X979" s="130"/>
      <c r="Y979" s="130"/>
      <c r="Z979" s="130"/>
    </row>
    <row r="980" spans="1:26" ht="15.75" customHeight="1">
      <c r="A980" s="130"/>
      <c r="B980" s="130"/>
      <c r="C980" s="130"/>
      <c r="D980" s="130"/>
      <c r="E980" s="130"/>
      <c r="F980" s="130"/>
      <c r="G980" s="130"/>
      <c r="H980" s="130"/>
      <c r="I980" s="130"/>
      <c r="J980" s="130"/>
      <c r="K980" s="130"/>
      <c r="L980" s="130"/>
      <c r="M980" s="130"/>
      <c r="N980" s="157"/>
      <c r="O980" s="89"/>
      <c r="P980" s="54"/>
      <c r="Q980" s="130"/>
      <c r="R980" s="130"/>
      <c r="S980" s="130"/>
      <c r="T980" s="130"/>
      <c r="U980" s="130"/>
      <c r="V980" s="130"/>
      <c r="W980" s="130"/>
      <c r="X980" s="130"/>
      <c r="Y980" s="130"/>
      <c r="Z980" s="130"/>
    </row>
    <row r="981" spans="1:26" ht="15.75" customHeight="1">
      <c r="A981" s="130"/>
      <c r="B981" s="130"/>
      <c r="C981" s="130"/>
      <c r="D981" s="130"/>
      <c r="E981" s="130"/>
      <c r="F981" s="130"/>
      <c r="G981" s="130"/>
      <c r="H981" s="130"/>
      <c r="I981" s="130"/>
      <c r="J981" s="130"/>
      <c r="K981" s="130"/>
      <c r="L981" s="130"/>
      <c r="M981" s="130"/>
      <c r="N981" s="157"/>
      <c r="O981" s="89"/>
      <c r="P981" s="54"/>
      <c r="Q981" s="130"/>
      <c r="R981" s="130"/>
      <c r="S981" s="130"/>
      <c r="T981" s="130"/>
      <c r="U981" s="130"/>
      <c r="V981" s="130"/>
      <c r="W981" s="130"/>
      <c r="X981" s="130"/>
      <c r="Y981" s="130"/>
      <c r="Z981" s="130"/>
    </row>
    <row r="982" spans="1:26" ht="15.75" customHeight="1">
      <c r="A982" s="130"/>
      <c r="B982" s="130"/>
      <c r="C982" s="130"/>
      <c r="D982" s="130"/>
      <c r="E982" s="130"/>
      <c r="F982" s="130"/>
      <c r="G982" s="130"/>
      <c r="H982" s="130"/>
      <c r="I982" s="130"/>
      <c r="J982" s="130"/>
      <c r="K982" s="130"/>
      <c r="L982" s="130"/>
      <c r="M982" s="130"/>
      <c r="N982" s="157"/>
      <c r="O982" s="89"/>
      <c r="P982" s="54"/>
      <c r="Q982" s="130"/>
      <c r="R982" s="130"/>
      <c r="S982" s="130"/>
      <c r="T982" s="130"/>
      <c r="U982" s="130"/>
      <c r="V982" s="130"/>
      <c r="W982" s="130"/>
      <c r="X982" s="130"/>
      <c r="Y982" s="130"/>
      <c r="Z982" s="130"/>
    </row>
    <row r="983" spans="1:26" ht="15.75" customHeight="1">
      <c r="A983" s="130"/>
      <c r="B983" s="130"/>
      <c r="C983" s="130"/>
      <c r="D983" s="130"/>
      <c r="E983" s="130"/>
      <c r="F983" s="130"/>
      <c r="G983" s="130"/>
      <c r="H983" s="130"/>
      <c r="I983" s="130"/>
      <c r="J983" s="130"/>
      <c r="K983" s="130"/>
      <c r="L983" s="130"/>
      <c r="M983" s="130"/>
      <c r="N983" s="157"/>
      <c r="O983" s="89"/>
      <c r="P983" s="54"/>
      <c r="Q983" s="130"/>
      <c r="R983" s="130"/>
      <c r="S983" s="130"/>
      <c r="T983" s="130"/>
      <c r="U983" s="130"/>
      <c r="V983" s="130"/>
      <c r="W983" s="130"/>
      <c r="X983" s="130"/>
      <c r="Y983" s="130"/>
      <c r="Z983" s="130"/>
    </row>
    <row r="984" spans="1:26" ht="15.75" customHeight="1">
      <c r="A984" s="130"/>
      <c r="B984" s="130"/>
      <c r="C984" s="130"/>
      <c r="D984" s="130"/>
      <c r="E984" s="130"/>
      <c r="F984" s="130"/>
      <c r="G984" s="130"/>
      <c r="H984" s="130"/>
      <c r="I984" s="130"/>
      <c r="J984" s="130"/>
      <c r="K984" s="130"/>
      <c r="L984" s="130"/>
      <c r="M984" s="130"/>
      <c r="N984" s="157"/>
      <c r="O984" s="89"/>
      <c r="P984" s="54"/>
      <c r="Q984" s="130"/>
      <c r="R984" s="130"/>
      <c r="S984" s="130"/>
      <c r="T984" s="130"/>
      <c r="U984" s="130"/>
      <c r="V984" s="130"/>
      <c r="W984" s="130"/>
      <c r="X984" s="130"/>
      <c r="Y984" s="130"/>
      <c r="Z984" s="130"/>
    </row>
    <row r="985" spans="1:26" ht="15.75" customHeight="1">
      <c r="A985" s="130"/>
      <c r="B985" s="130"/>
      <c r="C985" s="130"/>
      <c r="D985" s="130"/>
      <c r="E985" s="130"/>
      <c r="F985" s="130"/>
      <c r="G985" s="130"/>
      <c r="H985" s="130"/>
      <c r="I985" s="130"/>
      <c r="J985" s="130"/>
      <c r="K985" s="130"/>
      <c r="L985" s="130"/>
      <c r="M985" s="130"/>
      <c r="N985" s="157"/>
      <c r="O985" s="89"/>
      <c r="P985" s="54"/>
      <c r="Q985" s="130"/>
      <c r="R985" s="130"/>
      <c r="S985" s="130"/>
      <c r="T985" s="130"/>
      <c r="U985" s="130"/>
      <c r="V985" s="130"/>
      <c r="W985" s="130"/>
      <c r="X985" s="130"/>
      <c r="Y985" s="130"/>
      <c r="Z985" s="130"/>
    </row>
    <row r="986" spans="1:26" ht="15.75" customHeight="1">
      <c r="A986" s="130"/>
      <c r="B986" s="130"/>
      <c r="C986" s="130"/>
      <c r="D986" s="130"/>
      <c r="E986" s="130"/>
      <c r="F986" s="130"/>
      <c r="G986" s="130"/>
      <c r="H986" s="130"/>
      <c r="I986" s="130"/>
      <c r="J986" s="130"/>
      <c r="K986" s="130"/>
      <c r="L986" s="130"/>
      <c r="M986" s="130"/>
      <c r="N986" s="157"/>
      <c r="O986" s="89"/>
      <c r="P986" s="54"/>
      <c r="Q986" s="130"/>
      <c r="R986" s="130"/>
      <c r="S986" s="130"/>
      <c r="T986" s="130"/>
      <c r="U986" s="130"/>
      <c r="V986" s="130"/>
      <c r="W986" s="130"/>
      <c r="X986" s="130"/>
      <c r="Y986" s="130"/>
      <c r="Z986" s="130"/>
    </row>
    <row r="987" spans="1:26" ht="15.75" customHeight="1">
      <c r="A987" s="130"/>
      <c r="B987" s="130"/>
      <c r="C987" s="130"/>
      <c r="D987" s="130"/>
      <c r="E987" s="130"/>
      <c r="F987" s="130"/>
      <c r="G987" s="130"/>
      <c r="H987" s="130"/>
      <c r="I987" s="130"/>
      <c r="J987" s="130"/>
      <c r="K987" s="130"/>
      <c r="L987" s="130"/>
      <c r="M987" s="130"/>
      <c r="N987" s="157"/>
      <c r="O987" s="89"/>
      <c r="P987" s="54"/>
      <c r="Q987" s="130"/>
      <c r="R987" s="130"/>
      <c r="S987" s="130"/>
      <c r="T987" s="130"/>
      <c r="U987" s="130"/>
      <c r="V987" s="130"/>
      <c r="W987" s="130"/>
      <c r="X987" s="130"/>
      <c r="Y987" s="130"/>
      <c r="Z987" s="130"/>
    </row>
    <row r="988" spans="1:26" ht="15.75" customHeight="1">
      <c r="A988" s="130"/>
      <c r="B988" s="130"/>
      <c r="C988" s="130"/>
      <c r="D988" s="130"/>
      <c r="E988" s="130"/>
      <c r="F988" s="130"/>
      <c r="G988" s="130"/>
      <c r="H988" s="130"/>
      <c r="I988" s="130"/>
      <c r="J988" s="130"/>
      <c r="K988" s="130"/>
      <c r="L988" s="130"/>
      <c r="M988" s="130"/>
      <c r="N988" s="157"/>
      <c r="O988" s="89"/>
      <c r="P988" s="54"/>
      <c r="Q988" s="130"/>
      <c r="R988" s="130"/>
      <c r="S988" s="130"/>
      <c r="T988" s="130"/>
      <c r="U988" s="130"/>
      <c r="V988" s="130"/>
      <c r="W988" s="130"/>
      <c r="X988" s="130"/>
      <c r="Y988" s="130"/>
      <c r="Z988" s="130"/>
    </row>
    <row r="989" spans="1:26" ht="15.75" customHeight="1">
      <c r="A989" s="130"/>
      <c r="B989" s="130"/>
      <c r="C989" s="130"/>
      <c r="D989" s="130"/>
      <c r="E989" s="130"/>
      <c r="F989" s="130"/>
      <c r="G989" s="130"/>
      <c r="H989" s="130"/>
      <c r="I989" s="130"/>
      <c r="J989" s="130"/>
      <c r="K989" s="130"/>
      <c r="L989" s="130"/>
      <c r="M989" s="130"/>
      <c r="N989" s="157"/>
      <c r="O989" s="89"/>
      <c r="P989" s="54"/>
      <c r="Q989" s="130"/>
      <c r="R989" s="130"/>
      <c r="S989" s="130"/>
      <c r="T989" s="130"/>
      <c r="U989" s="130"/>
      <c r="V989" s="130"/>
      <c r="W989" s="130"/>
      <c r="X989" s="130"/>
      <c r="Y989" s="130"/>
      <c r="Z989" s="130"/>
    </row>
    <row r="990" spans="1:26" ht="15.75" customHeight="1">
      <c r="A990" s="130"/>
      <c r="B990" s="130"/>
      <c r="C990" s="130"/>
      <c r="D990" s="130"/>
      <c r="E990" s="130"/>
      <c r="F990" s="130"/>
      <c r="G990" s="130"/>
      <c r="H990" s="130"/>
      <c r="I990" s="130"/>
      <c r="J990" s="130"/>
      <c r="K990" s="130"/>
      <c r="L990" s="130"/>
      <c r="M990" s="130"/>
      <c r="N990" s="157"/>
      <c r="O990" s="89"/>
      <c r="P990" s="54"/>
      <c r="Q990" s="130"/>
      <c r="R990" s="130"/>
      <c r="S990" s="130"/>
      <c r="T990" s="130"/>
      <c r="U990" s="130"/>
      <c r="V990" s="130"/>
      <c r="W990" s="130"/>
      <c r="X990" s="130"/>
      <c r="Y990" s="130"/>
      <c r="Z990" s="130"/>
    </row>
    <row r="991" spans="1:26" ht="15.75" customHeight="1">
      <c r="A991" s="130"/>
      <c r="B991" s="130"/>
      <c r="C991" s="130"/>
      <c r="D991" s="130"/>
      <c r="E991" s="130"/>
      <c r="F991" s="130"/>
      <c r="G991" s="130"/>
      <c r="H991" s="130"/>
      <c r="I991" s="130"/>
      <c r="J991" s="130"/>
      <c r="K991" s="130"/>
      <c r="L991" s="130"/>
      <c r="M991" s="130"/>
      <c r="N991" s="157"/>
      <c r="O991" s="89"/>
      <c r="P991" s="54"/>
      <c r="Q991" s="130"/>
      <c r="R991" s="130"/>
      <c r="S991" s="130"/>
      <c r="T991" s="130"/>
      <c r="U991" s="130"/>
      <c r="V991" s="130"/>
      <c r="W991" s="130"/>
      <c r="X991" s="130"/>
      <c r="Y991" s="130"/>
      <c r="Z991" s="130"/>
    </row>
    <row r="992" spans="1:26" ht="15.75" customHeight="1">
      <c r="A992" s="130"/>
      <c r="B992" s="130"/>
      <c r="C992" s="130"/>
      <c r="D992" s="130"/>
      <c r="E992" s="130"/>
      <c r="F992" s="130"/>
      <c r="G992" s="130"/>
      <c r="H992" s="130"/>
      <c r="I992" s="130"/>
      <c r="J992" s="130"/>
      <c r="K992" s="130"/>
      <c r="L992" s="130"/>
      <c r="M992" s="130"/>
      <c r="N992" s="157"/>
      <c r="O992" s="89"/>
      <c r="P992" s="54"/>
      <c r="Q992" s="130"/>
      <c r="R992" s="130"/>
      <c r="S992" s="130"/>
      <c r="T992" s="130"/>
      <c r="U992" s="130"/>
      <c r="V992" s="130"/>
      <c r="W992" s="130"/>
      <c r="X992" s="130"/>
      <c r="Y992" s="130"/>
      <c r="Z992" s="130"/>
    </row>
    <row r="993" spans="1:26" ht="15.75" customHeight="1">
      <c r="A993" s="130"/>
      <c r="B993" s="130"/>
      <c r="C993" s="130"/>
      <c r="D993" s="130"/>
      <c r="E993" s="130"/>
      <c r="F993" s="130"/>
      <c r="G993" s="130"/>
      <c r="H993" s="130"/>
      <c r="I993" s="130"/>
      <c r="J993" s="130"/>
      <c r="K993" s="130"/>
      <c r="L993" s="130"/>
      <c r="M993" s="130"/>
      <c r="N993" s="157"/>
      <c r="O993" s="89"/>
      <c r="P993" s="54"/>
      <c r="Q993" s="130"/>
      <c r="R993" s="130"/>
      <c r="S993" s="130"/>
      <c r="T993" s="130"/>
      <c r="U993" s="130"/>
      <c r="V993" s="130"/>
      <c r="W993" s="130"/>
      <c r="X993" s="130"/>
      <c r="Y993" s="130"/>
      <c r="Z993" s="130"/>
    </row>
    <row r="994" spans="1:26" ht="15.75" customHeight="1">
      <c r="A994" s="130"/>
      <c r="B994" s="130"/>
      <c r="C994" s="130"/>
      <c r="D994" s="130"/>
      <c r="E994" s="130"/>
      <c r="F994" s="130"/>
      <c r="G994" s="130"/>
      <c r="H994" s="130"/>
      <c r="I994" s="130"/>
      <c r="J994" s="130"/>
      <c r="K994" s="130"/>
      <c r="L994" s="130"/>
      <c r="M994" s="130"/>
      <c r="N994" s="157"/>
      <c r="O994" s="89"/>
      <c r="P994" s="54"/>
      <c r="Q994" s="130"/>
      <c r="R994" s="130"/>
      <c r="S994" s="130"/>
      <c r="T994" s="130"/>
      <c r="U994" s="130"/>
      <c r="V994" s="130"/>
      <c r="W994" s="130"/>
      <c r="X994" s="130"/>
      <c r="Y994" s="130"/>
      <c r="Z994" s="130"/>
    </row>
    <row r="995" spans="1:26" ht="15.75" customHeight="1">
      <c r="A995" s="130"/>
      <c r="B995" s="130"/>
      <c r="C995" s="130"/>
      <c r="D995" s="130"/>
      <c r="E995" s="130"/>
      <c r="F995" s="130"/>
      <c r="G995" s="130"/>
      <c r="H995" s="130"/>
      <c r="I995" s="130"/>
      <c r="J995" s="130"/>
      <c r="K995" s="130"/>
      <c r="L995" s="130"/>
      <c r="M995" s="130"/>
      <c r="N995" s="157"/>
      <c r="O995" s="89"/>
      <c r="P995" s="54"/>
      <c r="Q995" s="130"/>
      <c r="R995" s="130"/>
      <c r="S995" s="130"/>
      <c r="T995" s="130"/>
      <c r="U995" s="130"/>
      <c r="V995" s="130"/>
      <c r="W995" s="130"/>
      <c r="X995" s="130"/>
      <c r="Y995" s="130"/>
      <c r="Z995" s="130"/>
    </row>
    <row r="996" spans="1:26" ht="15.75" customHeight="1">
      <c r="A996" s="130"/>
      <c r="B996" s="130"/>
      <c r="C996" s="130"/>
      <c r="D996" s="130"/>
      <c r="E996" s="130"/>
      <c r="F996" s="130"/>
      <c r="G996" s="130"/>
      <c r="H996" s="130"/>
      <c r="I996" s="130"/>
      <c r="J996" s="130"/>
      <c r="K996" s="130"/>
      <c r="L996" s="130"/>
      <c r="M996" s="130"/>
      <c r="N996" s="157"/>
      <c r="O996" s="89"/>
      <c r="P996" s="54"/>
      <c r="Q996" s="130"/>
      <c r="R996" s="130"/>
      <c r="S996" s="130"/>
      <c r="T996" s="130"/>
      <c r="U996" s="130"/>
      <c r="V996" s="130"/>
      <c r="W996" s="130"/>
      <c r="X996" s="130"/>
      <c r="Y996" s="130"/>
      <c r="Z996" s="130"/>
    </row>
    <row r="997" spans="1:26" ht="15.75" customHeight="1">
      <c r="A997" s="130"/>
      <c r="B997" s="130"/>
      <c r="C997" s="130"/>
      <c r="D997" s="130"/>
      <c r="E997" s="130"/>
      <c r="F997" s="130"/>
      <c r="G997" s="130"/>
      <c r="H997" s="130"/>
      <c r="I997" s="130"/>
      <c r="J997" s="130"/>
      <c r="K997" s="130"/>
      <c r="L997" s="130"/>
      <c r="M997" s="130"/>
      <c r="N997" s="157"/>
      <c r="O997" s="89"/>
      <c r="P997" s="54"/>
      <c r="Q997" s="130"/>
      <c r="R997" s="130"/>
      <c r="S997" s="130"/>
      <c r="T997" s="130"/>
      <c r="U997" s="130"/>
      <c r="V997" s="130"/>
      <c r="W997" s="130"/>
      <c r="X997" s="130"/>
      <c r="Y997" s="130"/>
      <c r="Z997" s="130"/>
    </row>
    <row r="998" spans="1:26" ht="15.75" customHeight="1">
      <c r="A998" s="130"/>
      <c r="B998" s="130"/>
      <c r="C998" s="130"/>
      <c r="D998" s="130"/>
      <c r="E998" s="130"/>
      <c r="F998" s="130"/>
      <c r="G998" s="130"/>
      <c r="H998" s="130"/>
      <c r="I998" s="130"/>
      <c r="J998" s="130"/>
      <c r="K998" s="130"/>
      <c r="L998" s="130"/>
      <c r="M998" s="130"/>
      <c r="N998" s="157"/>
      <c r="O998" s="89"/>
      <c r="P998" s="54"/>
      <c r="Q998" s="130"/>
      <c r="R998" s="130"/>
      <c r="S998" s="130"/>
      <c r="T998" s="130"/>
      <c r="U998" s="130"/>
      <c r="V998" s="130"/>
      <c r="W998" s="130"/>
      <c r="X998" s="130"/>
      <c r="Y998" s="130"/>
      <c r="Z998" s="130"/>
    </row>
    <row r="999" spans="1:26" ht="15.75" customHeight="1">
      <c r="A999" s="130"/>
      <c r="B999" s="130"/>
      <c r="C999" s="130"/>
      <c r="D999" s="130"/>
      <c r="E999" s="130"/>
      <c r="F999" s="130"/>
      <c r="G999" s="130"/>
      <c r="H999" s="130"/>
      <c r="I999" s="130"/>
      <c r="J999" s="130"/>
      <c r="K999" s="130"/>
      <c r="L999" s="130"/>
      <c r="M999" s="130"/>
      <c r="N999" s="157"/>
      <c r="O999" s="89"/>
      <c r="P999" s="54"/>
      <c r="Q999" s="130"/>
      <c r="R999" s="130"/>
      <c r="S999" s="130"/>
      <c r="T999" s="130"/>
      <c r="U999" s="130"/>
      <c r="V999" s="130"/>
      <c r="W999" s="130"/>
      <c r="X999" s="130"/>
      <c r="Y999" s="130"/>
      <c r="Z999" s="130"/>
    </row>
    <row r="1000" spans="1:26" ht="15.75" customHeight="1">
      <c r="A1000" s="130"/>
      <c r="B1000" s="130"/>
      <c r="C1000" s="130"/>
      <c r="D1000" s="130"/>
      <c r="E1000" s="130"/>
      <c r="F1000" s="130"/>
      <c r="G1000" s="130"/>
      <c r="H1000" s="130"/>
      <c r="I1000" s="130"/>
      <c r="J1000" s="130"/>
      <c r="K1000" s="130"/>
      <c r="L1000" s="130"/>
      <c r="M1000" s="130"/>
      <c r="N1000" s="157"/>
      <c r="O1000" s="89"/>
      <c r="P1000" s="54"/>
      <c r="Q1000" s="130"/>
      <c r="R1000" s="130"/>
      <c r="S1000" s="130"/>
      <c r="T1000" s="130"/>
      <c r="U1000" s="130"/>
      <c r="V1000" s="130"/>
      <c r="W1000" s="130"/>
      <c r="X1000" s="130"/>
      <c r="Y1000" s="130"/>
      <c r="Z1000" s="130"/>
    </row>
    <row r="1001" spans="1:26" ht="15.75" customHeight="1">
      <c r="A1001" s="130"/>
      <c r="B1001" s="130"/>
      <c r="C1001" s="130"/>
      <c r="D1001" s="130"/>
      <c r="E1001" s="130"/>
      <c r="F1001" s="130"/>
      <c r="G1001" s="130"/>
      <c r="H1001" s="130"/>
      <c r="I1001" s="130"/>
      <c r="J1001" s="130"/>
      <c r="K1001" s="130"/>
      <c r="L1001" s="130"/>
      <c r="M1001" s="130"/>
      <c r="N1001" s="157"/>
      <c r="O1001" s="89"/>
      <c r="P1001" s="54"/>
      <c r="Q1001" s="130"/>
      <c r="R1001" s="130"/>
      <c r="S1001" s="130"/>
      <c r="T1001" s="130"/>
      <c r="U1001" s="130"/>
      <c r="V1001" s="130"/>
      <c r="W1001" s="130"/>
      <c r="X1001" s="130"/>
      <c r="Y1001" s="130"/>
      <c r="Z1001" s="130"/>
    </row>
    <row r="1002" spans="1:26" ht="15.75" customHeight="1">
      <c r="A1002" s="130"/>
      <c r="B1002" s="130"/>
      <c r="C1002" s="130"/>
      <c r="D1002" s="130"/>
      <c r="E1002" s="130"/>
      <c r="F1002" s="130"/>
      <c r="G1002" s="130"/>
      <c r="H1002" s="130"/>
      <c r="I1002" s="130"/>
      <c r="J1002" s="130"/>
      <c r="K1002" s="130"/>
      <c r="L1002" s="130"/>
      <c r="M1002" s="130"/>
      <c r="N1002" s="157"/>
      <c r="O1002" s="89"/>
      <c r="P1002" s="54"/>
      <c r="Q1002" s="130"/>
      <c r="R1002" s="130"/>
      <c r="S1002" s="130"/>
      <c r="T1002" s="130"/>
      <c r="U1002" s="130"/>
      <c r="V1002" s="130"/>
      <c r="W1002" s="130"/>
      <c r="X1002" s="130"/>
      <c r="Y1002" s="130"/>
      <c r="Z1002" s="130"/>
    </row>
    <row r="1003" spans="1:26" ht="15.75" customHeight="1">
      <c r="A1003" s="130"/>
      <c r="B1003" s="130"/>
      <c r="C1003" s="130"/>
      <c r="D1003" s="130"/>
      <c r="E1003" s="130"/>
      <c r="F1003" s="130"/>
      <c r="G1003" s="130"/>
      <c r="H1003" s="130"/>
      <c r="I1003" s="130"/>
      <c r="J1003" s="130"/>
      <c r="K1003" s="130"/>
      <c r="L1003" s="130"/>
      <c r="M1003" s="130"/>
      <c r="N1003" s="157"/>
      <c r="O1003" s="89"/>
      <c r="P1003" s="54"/>
      <c r="Q1003" s="130"/>
      <c r="R1003" s="130"/>
      <c r="S1003" s="130"/>
      <c r="T1003" s="130"/>
      <c r="U1003" s="130"/>
      <c r="V1003" s="130"/>
      <c r="W1003" s="130"/>
      <c r="X1003" s="130"/>
      <c r="Y1003" s="130"/>
      <c r="Z1003" s="130"/>
    </row>
    <row r="1004" spans="1:26" ht="15.75" customHeight="1">
      <c r="A1004" s="130"/>
      <c r="B1004" s="130"/>
      <c r="C1004" s="130"/>
      <c r="D1004" s="130"/>
      <c r="E1004" s="130"/>
      <c r="F1004" s="130"/>
      <c r="G1004" s="130"/>
      <c r="H1004" s="130"/>
      <c r="I1004" s="130"/>
      <c r="J1004" s="130"/>
      <c r="K1004" s="130"/>
      <c r="L1004" s="130"/>
      <c r="M1004" s="130"/>
      <c r="N1004" s="157"/>
      <c r="O1004" s="89"/>
      <c r="P1004" s="54"/>
      <c r="Q1004" s="130"/>
      <c r="R1004" s="130"/>
      <c r="S1004" s="130"/>
      <c r="T1004" s="130"/>
      <c r="U1004" s="130"/>
      <c r="V1004" s="130"/>
      <c r="W1004" s="130"/>
      <c r="X1004" s="130"/>
      <c r="Y1004" s="130"/>
      <c r="Z1004" s="130"/>
    </row>
    <row r="1005" spans="1:26" ht="15.75" customHeight="1">
      <c r="A1005" s="130"/>
      <c r="B1005" s="130"/>
      <c r="C1005" s="130"/>
      <c r="D1005" s="130"/>
      <c r="E1005" s="130"/>
      <c r="F1005" s="130"/>
      <c r="G1005" s="130"/>
      <c r="H1005" s="130"/>
      <c r="I1005" s="130"/>
      <c r="J1005" s="130"/>
      <c r="K1005" s="130"/>
      <c r="L1005" s="130"/>
      <c r="M1005" s="130"/>
      <c r="N1005" s="157"/>
      <c r="O1005" s="89"/>
      <c r="P1005" s="54"/>
      <c r="Q1005" s="130"/>
      <c r="R1005" s="130"/>
      <c r="S1005" s="130"/>
      <c r="T1005" s="130"/>
      <c r="U1005" s="130"/>
      <c r="V1005" s="130"/>
      <c r="W1005" s="130"/>
      <c r="X1005" s="130"/>
      <c r="Y1005" s="130"/>
      <c r="Z1005" s="130"/>
    </row>
    <row r="1006" spans="1:26" ht="15.75" customHeight="1">
      <c r="A1006" s="130"/>
      <c r="B1006" s="130"/>
      <c r="C1006" s="130"/>
      <c r="D1006" s="130"/>
      <c r="E1006" s="130"/>
      <c r="F1006" s="130"/>
      <c r="G1006" s="130"/>
      <c r="H1006" s="130"/>
      <c r="I1006" s="130"/>
      <c r="J1006" s="130"/>
      <c r="K1006" s="130"/>
      <c r="L1006" s="130"/>
      <c r="M1006" s="130"/>
      <c r="N1006" s="157"/>
      <c r="O1006" s="89"/>
      <c r="P1006" s="54"/>
      <c r="Q1006" s="130"/>
      <c r="R1006" s="130"/>
      <c r="S1006" s="130"/>
      <c r="T1006" s="130"/>
      <c r="U1006" s="130"/>
      <c r="V1006" s="130"/>
      <c r="W1006" s="130"/>
      <c r="X1006" s="130"/>
      <c r="Y1006" s="130"/>
      <c r="Z1006" s="130"/>
    </row>
  </sheetData>
  <mergeCells count="45">
    <mergeCell ref="C51:G51"/>
    <mergeCell ref="D52:G52"/>
    <mergeCell ref="A60:J60"/>
    <mergeCell ref="C53:G53"/>
    <mergeCell ref="D54:G54"/>
    <mergeCell ref="C57:G57"/>
    <mergeCell ref="D58:G58"/>
    <mergeCell ref="D59:G59"/>
    <mergeCell ref="E56:G56"/>
    <mergeCell ref="E55:G55"/>
    <mergeCell ref="E46:G46"/>
    <mergeCell ref="C47:G47"/>
    <mergeCell ref="D48:G48"/>
    <mergeCell ref="D49:G49"/>
    <mergeCell ref="D50:G50"/>
    <mergeCell ref="D33:G33"/>
    <mergeCell ref="E42:G42"/>
    <mergeCell ref="E44:G44"/>
    <mergeCell ref="E43:G43"/>
    <mergeCell ref="E45:G45"/>
    <mergeCell ref="C25:G25"/>
    <mergeCell ref="D26:G26"/>
    <mergeCell ref="E27:G27"/>
    <mergeCell ref="C28:G28"/>
    <mergeCell ref="D29:G29"/>
    <mergeCell ref="B20:G20"/>
    <mergeCell ref="B21:G21"/>
    <mergeCell ref="B22:G22"/>
    <mergeCell ref="C23:G23"/>
    <mergeCell ref="D24:G24"/>
    <mergeCell ref="G13:J13"/>
    <mergeCell ref="G14:J14"/>
    <mergeCell ref="G15:J15"/>
    <mergeCell ref="G16:J16"/>
    <mergeCell ref="A18:M18"/>
    <mergeCell ref="G8:J8"/>
    <mergeCell ref="G9:J9"/>
    <mergeCell ref="G10:J10"/>
    <mergeCell ref="G11:J11"/>
    <mergeCell ref="G12:J12"/>
    <mergeCell ref="A1:M1"/>
    <mergeCell ref="A2:M2"/>
    <mergeCell ref="G5:J5"/>
    <mergeCell ref="G6:J6"/>
    <mergeCell ref="G7:J7"/>
  </mergeCells>
  <hyperlinks>
    <hyperlink ref="N56" r:id="rId1"/>
    <hyperlink ref="N55" r:id="rId2"/>
    <hyperlink ref="N43" r:id="rId3"/>
    <hyperlink ref="N38" r:id="rId4" display="https://drive.google.com/file/d/18KifOl4IDiiHQSIQba7dLXqX0NGmy4xD/view?usp=sharing"/>
    <hyperlink ref="N39" r:id="rId5" display="https://drive.google.com/file/d/1cjouQuKPN_2iHAFk9n5Zqf4s3bns4C-w/view?usp=sharing"/>
    <hyperlink ref="N40" r:id="rId6" display="https://drive.google.com/file/d/1R337-88Tzxu-_64RTzYUC5bjQVRgJMba/view?usp=sharing"/>
    <hyperlink ref="N41" r:id="rId7" display="https://drive.google.com/file/d/1zAQj2BfCkgpjNREcvUm1ruqCFHp8J7jg/view?usp=sharing"/>
    <hyperlink ref="N42" r:id="rId8" display="https://drive.google.com/file/d/103v4D-a2Y6XyRL74JFRD4AwUEGCLwv4K/view?usp=sharing"/>
    <hyperlink ref="N44" r:id="rId9"/>
    <hyperlink ref="N45" r:id="rId10"/>
    <hyperlink ref="N46" r:id="rId11"/>
  </hyperlinks>
  <pageMargins left="0.66929133858267698" right="0.62992125984252001" top="0.74803149606299202" bottom="0.55118110236220497" header="0" footer="0"/>
  <pageSetup paperSize="9" scale="65" orientation="portrait" r:id="rId12"/>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34"/>
  <sheetViews>
    <sheetView showGridLines="0" topLeftCell="A13" zoomScale="70" zoomScaleNormal="70" workbookViewId="0">
      <selection activeCell="M121" sqref="M121"/>
    </sheetView>
  </sheetViews>
  <sheetFormatPr defaultColWidth="12.58203125" defaultRowHeight="15" customHeight="1"/>
  <cols>
    <col min="1" max="1" width="3.83203125" customWidth="1"/>
    <col min="2" max="2" width="2.83203125" customWidth="1"/>
    <col min="3" max="3" width="2.75" customWidth="1"/>
    <col min="4" max="4" width="3.83203125" customWidth="1"/>
    <col min="5" max="5" width="22.75" customWidth="1"/>
    <col min="6" max="6" width="1.58203125" customWidth="1"/>
    <col min="7" max="7" width="14" customWidth="1"/>
    <col min="8" max="8" width="14.08203125" customWidth="1"/>
    <col min="9" max="9" width="12.33203125" customWidth="1"/>
    <col min="10" max="10" width="9.83203125" customWidth="1"/>
    <col min="11" max="11" width="8.75" customWidth="1"/>
    <col min="12" max="12" width="9.58203125" customWidth="1"/>
    <col min="13" max="13" width="20.25" customWidth="1"/>
    <col min="14" max="14" width="23.5" style="53" customWidth="1"/>
    <col min="15" max="15" width="15" style="53" customWidth="1"/>
    <col min="16" max="16" width="103.33203125" customWidth="1"/>
    <col min="17" max="26" width="8" customWidth="1"/>
  </cols>
  <sheetData>
    <row r="1" spans="1:26" ht="15" customHeight="1">
      <c r="A1" s="726" t="s">
        <v>352</v>
      </c>
      <c r="B1" s="727"/>
      <c r="C1" s="727"/>
      <c r="D1" s="727"/>
      <c r="E1" s="727"/>
      <c r="F1" s="727"/>
      <c r="G1" s="727"/>
      <c r="H1" s="727"/>
      <c r="I1" s="727"/>
      <c r="J1" s="727"/>
      <c r="K1" s="727"/>
      <c r="L1" s="727"/>
      <c r="M1" s="727"/>
      <c r="N1" s="89"/>
      <c r="O1" s="89"/>
      <c r="P1" s="54"/>
      <c r="Q1" s="130"/>
      <c r="R1" s="130"/>
      <c r="S1" s="130"/>
      <c r="T1" s="130"/>
      <c r="U1" s="130"/>
      <c r="V1" s="130"/>
      <c r="W1" s="130"/>
      <c r="X1" s="130"/>
      <c r="Y1" s="130"/>
      <c r="Z1" s="130"/>
    </row>
    <row r="2" spans="1:26" ht="15" customHeight="1">
      <c r="A2" s="726" t="s">
        <v>1081</v>
      </c>
      <c r="B2" s="727"/>
      <c r="C2" s="727"/>
      <c r="D2" s="727"/>
      <c r="E2" s="727"/>
      <c r="F2" s="727"/>
      <c r="G2" s="727"/>
      <c r="H2" s="727"/>
      <c r="I2" s="727"/>
      <c r="J2" s="727"/>
      <c r="K2" s="727"/>
      <c r="L2" s="727"/>
      <c r="M2" s="727"/>
      <c r="N2" s="89"/>
      <c r="O2" s="89"/>
      <c r="P2" s="54"/>
      <c r="Q2" s="130"/>
      <c r="R2" s="130"/>
      <c r="S2" s="130"/>
      <c r="T2" s="130"/>
      <c r="U2" s="130"/>
      <c r="V2" s="130"/>
      <c r="W2" s="130"/>
      <c r="X2" s="130"/>
      <c r="Y2" s="130"/>
      <c r="Z2" s="130"/>
    </row>
    <row r="3" spans="1:26" ht="15" customHeight="1">
      <c r="A3" s="55"/>
      <c r="B3" s="55"/>
      <c r="C3" s="55"/>
      <c r="D3" s="55"/>
      <c r="E3" s="55"/>
      <c r="F3" s="55"/>
      <c r="G3" s="55"/>
      <c r="H3" s="55"/>
      <c r="I3" s="90"/>
      <c r="J3" s="55"/>
      <c r="K3" s="91"/>
      <c r="L3" s="91"/>
      <c r="M3" s="55"/>
      <c r="N3" s="92"/>
      <c r="O3" s="89"/>
      <c r="P3" s="54"/>
      <c r="Q3" s="130"/>
      <c r="R3" s="130"/>
      <c r="S3" s="130"/>
      <c r="T3" s="130"/>
      <c r="U3" s="130"/>
      <c r="V3" s="130"/>
      <c r="W3" s="130"/>
      <c r="X3" s="130"/>
      <c r="Y3" s="130"/>
      <c r="Z3" s="130"/>
    </row>
    <row r="4" spans="1:26" ht="15" customHeight="1">
      <c r="A4" s="55" t="s">
        <v>354</v>
      </c>
      <c r="B4" s="55"/>
      <c r="C4" s="55"/>
      <c r="D4" s="56"/>
      <c r="E4" s="56"/>
      <c r="F4" s="56"/>
      <c r="G4" s="55"/>
      <c r="H4" s="55"/>
      <c r="I4" s="90"/>
      <c r="J4" s="55"/>
      <c r="K4" s="91"/>
      <c r="L4" s="91"/>
      <c r="M4" s="55"/>
      <c r="N4" s="92"/>
      <c r="O4" s="89"/>
      <c r="P4" s="54"/>
      <c r="Q4" s="130"/>
      <c r="R4" s="130"/>
      <c r="S4" s="130"/>
      <c r="T4" s="130"/>
      <c r="U4" s="130"/>
      <c r="V4" s="130"/>
      <c r="W4" s="130"/>
      <c r="X4" s="130"/>
      <c r="Y4" s="130"/>
      <c r="Z4" s="130"/>
    </row>
    <row r="5" spans="1:26" ht="15" customHeight="1">
      <c r="A5" s="55"/>
      <c r="B5" s="55"/>
      <c r="C5" s="55" t="s">
        <v>355</v>
      </c>
      <c r="D5" s="55"/>
      <c r="E5" s="55"/>
      <c r="F5" s="55" t="s">
        <v>102</v>
      </c>
      <c r="G5" s="781" t="str">
        <f>PENDIDIKAN!F5</f>
        <v>Dr. Yanita</v>
      </c>
      <c r="H5" s="727"/>
      <c r="I5" s="727"/>
      <c r="J5" s="727"/>
      <c r="K5" s="91"/>
      <c r="L5" s="91"/>
      <c r="M5" s="55"/>
      <c r="N5" s="92"/>
      <c r="O5" s="89"/>
      <c r="P5" s="54"/>
      <c r="Q5" s="130"/>
      <c r="R5" s="130"/>
      <c r="S5" s="130"/>
      <c r="T5" s="130"/>
      <c r="U5" s="130"/>
      <c r="V5" s="130"/>
      <c r="W5" s="130"/>
      <c r="X5" s="130"/>
      <c r="Y5" s="130"/>
      <c r="Z5" s="130"/>
    </row>
    <row r="6" spans="1:26" ht="15" customHeight="1">
      <c r="A6" s="55"/>
      <c r="B6" s="55"/>
      <c r="C6" s="55" t="s">
        <v>356</v>
      </c>
      <c r="D6" s="55"/>
      <c r="E6" s="55"/>
      <c r="F6" s="55" t="s">
        <v>102</v>
      </c>
      <c r="G6" s="1020" t="str">
        <f>PENDIDIKAN!F6</f>
        <v>197210302003122001</v>
      </c>
      <c r="H6" s="727"/>
      <c r="I6" s="727"/>
      <c r="J6" s="727"/>
      <c r="K6" s="91"/>
      <c r="L6" s="91"/>
      <c r="M6" s="55"/>
      <c r="N6" s="92"/>
      <c r="O6" s="89"/>
      <c r="P6" s="54"/>
      <c r="Q6" s="130"/>
      <c r="R6" s="130"/>
      <c r="S6" s="130"/>
      <c r="T6" s="130"/>
      <c r="U6" s="130"/>
      <c r="V6" s="130"/>
      <c r="W6" s="130"/>
      <c r="X6" s="130"/>
      <c r="Y6" s="130"/>
      <c r="Z6" s="130"/>
    </row>
    <row r="7" spans="1:26" ht="15" customHeight="1">
      <c r="A7" s="55"/>
      <c r="B7" s="55"/>
      <c r="C7" s="55" t="s">
        <v>358</v>
      </c>
      <c r="D7" s="55"/>
      <c r="E7" s="55"/>
      <c r="F7" s="55" t="s">
        <v>102</v>
      </c>
      <c r="G7" s="781" t="str">
        <f>PENDIDIKAN!F7</f>
        <v>Penata / IIIc</v>
      </c>
      <c r="H7" s="727"/>
      <c r="I7" s="727"/>
      <c r="J7" s="727"/>
      <c r="K7" s="91"/>
      <c r="L7" s="91"/>
      <c r="M7" s="55"/>
      <c r="N7" s="92"/>
      <c r="O7" s="89"/>
      <c r="P7" s="54"/>
      <c r="Q7" s="130"/>
      <c r="R7" s="130"/>
      <c r="S7" s="130"/>
      <c r="T7" s="130"/>
      <c r="U7" s="130"/>
      <c r="V7" s="130"/>
      <c r="W7" s="130"/>
      <c r="X7" s="130"/>
      <c r="Y7" s="130"/>
      <c r="Z7" s="130"/>
    </row>
    <row r="8" spans="1:26" ht="15" customHeight="1">
      <c r="A8" s="55"/>
      <c r="B8" s="55"/>
      <c r="C8" s="55" t="s">
        <v>360</v>
      </c>
      <c r="D8" s="55"/>
      <c r="E8" s="55"/>
      <c r="F8" s="55" t="s">
        <v>102</v>
      </c>
      <c r="G8" s="781" t="str">
        <f>PENDIDIKAN!F8</f>
        <v>Ketua Jurusan Matematika</v>
      </c>
      <c r="H8" s="727"/>
      <c r="I8" s="727"/>
      <c r="J8" s="727"/>
      <c r="N8" s="93"/>
      <c r="O8" s="89"/>
      <c r="P8" s="54"/>
      <c r="Q8" s="130"/>
      <c r="R8" s="130"/>
      <c r="S8" s="130"/>
      <c r="T8" s="130"/>
      <c r="U8" s="130"/>
      <c r="V8" s="130"/>
      <c r="W8" s="130"/>
      <c r="X8" s="130"/>
      <c r="Y8" s="130"/>
      <c r="Z8" s="130"/>
    </row>
    <row r="9" spans="1:26" ht="15" customHeight="1">
      <c r="A9" s="55"/>
      <c r="B9" s="55"/>
      <c r="C9" s="55" t="s">
        <v>74</v>
      </c>
      <c r="D9" s="55"/>
      <c r="E9" s="55"/>
      <c r="F9" s="55" t="s">
        <v>102</v>
      </c>
      <c r="G9" s="781" t="str">
        <f>PENDIDIKAN!F9</f>
        <v>Fakultas MIPA Universitas Andalas</v>
      </c>
      <c r="H9" s="727"/>
      <c r="I9" s="727"/>
      <c r="J9" s="727"/>
      <c r="K9" s="91"/>
      <c r="L9" s="91"/>
      <c r="M9" s="55"/>
      <c r="N9" s="92"/>
      <c r="O9" s="89"/>
      <c r="P9" s="54"/>
      <c r="Q9" s="130"/>
      <c r="R9" s="130"/>
      <c r="S9" s="130"/>
      <c r="T9" s="130"/>
      <c r="U9" s="130"/>
      <c r="V9" s="130"/>
      <c r="W9" s="130"/>
      <c r="X9" s="130"/>
      <c r="Y9" s="130"/>
      <c r="Z9" s="130"/>
    </row>
    <row r="10" spans="1:26" ht="15" customHeight="1">
      <c r="A10" s="55"/>
      <c r="B10" s="55"/>
      <c r="C10" s="55"/>
      <c r="D10" s="55"/>
      <c r="E10" s="55"/>
      <c r="F10" s="55"/>
      <c r="G10" s="781"/>
      <c r="H10" s="727"/>
      <c r="I10" s="727"/>
      <c r="J10" s="727"/>
      <c r="K10" s="91"/>
      <c r="L10" s="91"/>
      <c r="M10" s="55"/>
      <c r="N10" s="92"/>
      <c r="O10" s="89"/>
      <c r="P10" s="54"/>
      <c r="Q10" s="130"/>
      <c r="R10" s="130"/>
      <c r="S10" s="130"/>
      <c r="T10" s="130"/>
      <c r="U10" s="130"/>
      <c r="V10" s="130"/>
      <c r="W10" s="130"/>
      <c r="X10" s="130"/>
      <c r="Y10" s="130"/>
      <c r="Z10" s="130"/>
    </row>
    <row r="11" spans="1:26" ht="15" customHeight="1">
      <c r="A11" s="55" t="s">
        <v>362</v>
      </c>
      <c r="B11" s="55"/>
      <c r="C11" s="55"/>
      <c r="D11" s="56"/>
      <c r="E11" s="56"/>
      <c r="F11" s="56"/>
      <c r="G11" s="781"/>
      <c r="H11" s="727"/>
      <c r="I11" s="727"/>
      <c r="J11" s="727"/>
      <c r="K11" s="91"/>
      <c r="L11" s="91"/>
      <c r="M11" s="55"/>
      <c r="N11" s="92"/>
      <c r="O11" s="89"/>
      <c r="P11" s="54"/>
      <c r="Q11" s="130"/>
      <c r="R11" s="130"/>
      <c r="S11" s="130"/>
      <c r="T11" s="130"/>
      <c r="U11" s="130"/>
      <c r="V11" s="130"/>
      <c r="W11" s="130"/>
      <c r="X11" s="130"/>
      <c r="Y11" s="130"/>
      <c r="Z11" s="130"/>
    </row>
    <row r="12" spans="1:26" ht="15" customHeight="1">
      <c r="A12" s="55"/>
      <c r="B12" s="55"/>
      <c r="C12" s="55" t="s">
        <v>54</v>
      </c>
      <c r="D12" s="55"/>
      <c r="E12" s="55"/>
      <c r="F12" s="55" t="s">
        <v>102</v>
      </c>
      <c r="G12" s="781" t="str">
        <f>PENDIDIKAN!F12</f>
        <v>Dr. Admi Nazra</v>
      </c>
      <c r="H12" s="727"/>
      <c r="I12" s="727"/>
      <c r="J12" s="727"/>
      <c r="K12" s="91"/>
      <c r="L12" s="91"/>
      <c r="M12" s="55"/>
      <c r="N12" s="92"/>
      <c r="O12" s="89"/>
      <c r="P12" s="54"/>
      <c r="Q12" s="130"/>
      <c r="R12" s="130"/>
      <c r="S12" s="130"/>
      <c r="T12" s="130"/>
      <c r="U12" s="130"/>
      <c r="V12" s="130"/>
      <c r="W12" s="130"/>
      <c r="X12" s="130"/>
      <c r="Y12" s="130"/>
      <c r="Z12" s="130"/>
    </row>
    <row r="13" spans="1:26" ht="15" customHeight="1">
      <c r="A13" s="55"/>
      <c r="B13" s="55"/>
      <c r="C13" s="55" t="s">
        <v>364</v>
      </c>
      <c r="D13" s="55"/>
      <c r="E13" s="55"/>
      <c r="F13" s="55" t="s">
        <v>102</v>
      </c>
      <c r="G13" s="1020" t="str">
        <f>PENDIDIKAN!F13</f>
        <v>197303301999031008</v>
      </c>
      <c r="H13" s="727"/>
      <c r="I13" s="727"/>
      <c r="J13" s="727"/>
      <c r="K13" s="91"/>
      <c r="L13" s="91"/>
      <c r="M13" s="55"/>
      <c r="N13" s="92"/>
      <c r="O13" s="89"/>
      <c r="P13" s="54"/>
      <c r="Q13" s="130"/>
      <c r="R13" s="130"/>
      <c r="S13" s="130"/>
      <c r="T13" s="130"/>
      <c r="U13" s="130"/>
      <c r="V13" s="130"/>
      <c r="W13" s="130"/>
      <c r="X13" s="130"/>
      <c r="Y13" s="130"/>
      <c r="Z13" s="130"/>
    </row>
    <row r="14" spans="1:26" ht="15" customHeight="1">
      <c r="A14" s="55"/>
      <c r="B14" s="55"/>
      <c r="C14" s="55" t="s">
        <v>358</v>
      </c>
      <c r="D14" s="55"/>
      <c r="E14" s="55"/>
      <c r="F14" s="55" t="s">
        <v>102</v>
      </c>
      <c r="G14" s="781" t="str">
        <f>PENDIDIKAN!F14</f>
        <v>Pembina Tk I (Gol. IVb)</v>
      </c>
      <c r="H14" s="727"/>
      <c r="I14" s="727"/>
      <c r="J14" s="727"/>
      <c r="K14" s="91"/>
      <c r="L14" s="91"/>
      <c r="M14" s="55"/>
      <c r="N14" s="92"/>
      <c r="O14" s="89"/>
      <c r="P14" s="54"/>
      <c r="Q14" s="130"/>
      <c r="R14" s="130"/>
      <c r="S14" s="130"/>
      <c r="T14" s="130"/>
      <c r="U14" s="130"/>
      <c r="V14" s="130"/>
      <c r="W14" s="130"/>
      <c r="X14" s="130"/>
      <c r="Y14" s="130"/>
      <c r="Z14" s="130"/>
    </row>
    <row r="15" spans="1:26" ht="15" customHeight="1">
      <c r="A15" s="55"/>
      <c r="B15" s="55"/>
      <c r="C15" s="55" t="s">
        <v>360</v>
      </c>
      <c r="D15" s="55"/>
      <c r="E15" s="55"/>
      <c r="F15" s="55" t="s">
        <v>102</v>
      </c>
      <c r="G15" s="781" t="str">
        <f>PENDIDIKAN!F15</f>
        <v>Lektor Kepala</v>
      </c>
      <c r="H15" s="727"/>
      <c r="I15" s="727"/>
      <c r="J15" s="727"/>
      <c r="N15" s="93"/>
      <c r="O15" s="89"/>
      <c r="P15" s="54"/>
      <c r="Q15" s="130"/>
      <c r="R15" s="130"/>
      <c r="S15" s="130"/>
      <c r="T15" s="130"/>
      <c r="U15" s="130"/>
      <c r="V15" s="130"/>
      <c r="W15" s="130"/>
      <c r="X15" s="130"/>
      <c r="Y15" s="130"/>
      <c r="Z15" s="130"/>
    </row>
    <row r="16" spans="1:26" ht="15" customHeight="1">
      <c r="A16" s="55"/>
      <c r="B16" s="55"/>
      <c r="C16" s="55" t="s">
        <v>74</v>
      </c>
      <c r="D16" s="55"/>
      <c r="E16" s="55"/>
      <c r="F16" s="55" t="s">
        <v>102</v>
      </c>
      <c r="G16" s="781" t="str">
        <f>PENDIDIKAN!F16</f>
        <v>Fakultas MIPA Universitas Andalas</v>
      </c>
      <c r="H16" s="727"/>
      <c r="I16" s="727"/>
      <c r="J16" s="727"/>
      <c r="K16" s="91"/>
      <c r="L16" s="91"/>
      <c r="M16" s="55"/>
      <c r="N16" s="92"/>
      <c r="O16" s="89"/>
      <c r="P16" s="54"/>
      <c r="Q16" s="130"/>
      <c r="R16" s="130"/>
      <c r="S16" s="130"/>
      <c r="T16" s="130"/>
      <c r="U16" s="130"/>
      <c r="V16" s="130"/>
      <c r="W16" s="130"/>
      <c r="X16" s="130"/>
      <c r="Y16" s="130"/>
      <c r="Z16" s="130"/>
    </row>
    <row r="17" spans="1:26" ht="15" customHeight="1">
      <c r="A17" s="55"/>
      <c r="B17" s="55"/>
      <c r="C17" s="55"/>
      <c r="D17" s="55"/>
      <c r="E17" s="55"/>
      <c r="F17" s="55"/>
      <c r="G17" s="55"/>
      <c r="H17" s="55"/>
      <c r="I17" s="90"/>
      <c r="J17" s="55"/>
      <c r="K17" s="91"/>
      <c r="L17" s="91"/>
      <c r="M17" s="55"/>
      <c r="N17" s="92"/>
      <c r="O17" s="89"/>
      <c r="P17" s="54"/>
      <c r="Q17" s="130"/>
      <c r="R17" s="130"/>
      <c r="S17" s="130"/>
      <c r="T17" s="130"/>
      <c r="U17" s="130"/>
      <c r="V17" s="130"/>
      <c r="W17" s="130"/>
      <c r="X17" s="130"/>
      <c r="Y17" s="130"/>
      <c r="Z17" s="130"/>
    </row>
    <row r="18" spans="1:26" ht="15" customHeight="1">
      <c r="A18" s="1005" t="s">
        <v>1082</v>
      </c>
      <c r="B18" s="727"/>
      <c r="C18" s="727"/>
      <c r="D18" s="727"/>
      <c r="E18" s="727"/>
      <c r="F18" s="727"/>
      <c r="G18" s="727"/>
      <c r="H18" s="727"/>
      <c r="I18" s="727"/>
      <c r="J18" s="727"/>
      <c r="K18" s="727"/>
      <c r="L18" s="727"/>
      <c r="M18" s="727"/>
      <c r="N18" s="94"/>
      <c r="O18" s="95"/>
      <c r="P18" s="96"/>
      <c r="Q18" s="130"/>
      <c r="R18" s="130"/>
      <c r="S18" s="130"/>
      <c r="T18" s="130"/>
      <c r="U18" s="130"/>
      <c r="V18" s="130"/>
      <c r="W18" s="130"/>
      <c r="X18" s="130"/>
      <c r="Y18" s="130"/>
      <c r="Z18" s="130"/>
    </row>
    <row r="19" spans="1:26" ht="15" customHeight="1">
      <c r="A19" s="58"/>
      <c r="B19" s="58"/>
      <c r="C19" s="58"/>
      <c r="D19" s="58"/>
      <c r="E19" s="58"/>
      <c r="F19" s="58"/>
      <c r="G19" s="58"/>
      <c r="H19" s="58"/>
      <c r="I19" s="96"/>
      <c r="J19" s="97"/>
      <c r="K19" s="91"/>
      <c r="L19" s="91"/>
      <c r="M19" s="55"/>
      <c r="N19" s="92"/>
      <c r="O19" s="89"/>
      <c r="P19" s="54"/>
      <c r="Q19" s="130"/>
      <c r="R19" s="130"/>
      <c r="S19" s="130"/>
      <c r="T19" s="130"/>
      <c r="U19" s="130"/>
      <c r="V19" s="130"/>
      <c r="W19" s="130"/>
      <c r="X19" s="130"/>
      <c r="Y19" s="130"/>
      <c r="Z19" s="130"/>
    </row>
    <row r="20" spans="1:26" ht="42">
      <c r="A20" s="59" t="s">
        <v>2</v>
      </c>
      <c r="B20" s="977" t="s">
        <v>368</v>
      </c>
      <c r="C20" s="785"/>
      <c r="D20" s="785"/>
      <c r="E20" s="785"/>
      <c r="F20" s="785"/>
      <c r="G20" s="785"/>
      <c r="H20" s="59" t="s">
        <v>369</v>
      </c>
      <c r="I20" s="59" t="s">
        <v>370</v>
      </c>
      <c r="J20" s="59" t="s">
        <v>371</v>
      </c>
      <c r="K20" s="59" t="s">
        <v>372</v>
      </c>
      <c r="L20" s="59" t="s">
        <v>373</v>
      </c>
      <c r="M20" s="59" t="s">
        <v>374</v>
      </c>
      <c r="N20" s="98" t="s">
        <v>1031</v>
      </c>
      <c r="O20" s="98" t="s">
        <v>376</v>
      </c>
      <c r="P20" s="99" t="s">
        <v>5</v>
      </c>
      <c r="Q20" s="130"/>
      <c r="R20" s="130"/>
      <c r="S20" s="130"/>
      <c r="T20" s="130"/>
      <c r="U20" s="130"/>
      <c r="V20" s="130"/>
      <c r="W20" s="130"/>
      <c r="X20" s="130"/>
      <c r="Y20" s="130"/>
      <c r="Z20" s="130"/>
    </row>
    <row r="21" spans="1:26" ht="15" customHeight="1">
      <c r="A21" s="60">
        <v>1</v>
      </c>
      <c r="B21" s="810">
        <v>2</v>
      </c>
      <c r="C21" s="785"/>
      <c r="D21" s="785"/>
      <c r="E21" s="785"/>
      <c r="F21" s="785"/>
      <c r="G21" s="785"/>
      <c r="H21" s="60">
        <v>3</v>
      </c>
      <c r="I21" s="59">
        <v>4</v>
      </c>
      <c r="J21" s="60">
        <v>5</v>
      </c>
      <c r="K21" s="60">
        <v>6</v>
      </c>
      <c r="L21" s="60">
        <v>7</v>
      </c>
      <c r="M21" s="60">
        <v>8</v>
      </c>
      <c r="N21" s="100">
        <v>9</v>
      </c>
      <c r="O21" s="100">
        <v>10</v>
      </c>
      <c r="P21" s="101">
        <v>11</v>
      </c>
      <c r="Q21" s="130"/>
      <c r="R21" s="130"/>
      <c r="S21" s="130"/>
      <c r="T21" s="130"/>
      <c r="U21" s="130"/>
      <c r="V21" s="130"/>
      <c r="W21" s="130"/>
      <c r="X21" s="130"/>
      <c r="Y21" s="130"/>
      <c r="Z21" s="130"/>
    </row>
    <row r="22" spans="1:26" ht="23.25" customHeight="1">
      <c r="A22" s="62" t="s">
        <v>285</v>
      </c>
      <c r="B22" s="806" t="s">
        <v>286</v>
      </c>
      <c r="C22" s="785"/>
      <c r="D22" s="785"/>
      <c r="E22" s="785"/>
      <c r="F22" s="785"/>
      <c r="G22" s="796"/>
      <c r="H22" s="63"/>
      <c r="I22" s="76"/>
      <c r="J22" s="102"/>
      <c r="K22" s="103"/>
      <c r="L22" s="104">
        <f>L23+L28+L35+L51+L53+L56+L96+L105+L109+L113</f>
        <v>65</v>
      </c>
      <c r="M22" s="103"/>
      <c r="N22" s="105"/>
      <c r="O22" s="100"/>
      <c r="P22" s="101"/>
      <c r="Q22" s="55"/>
      <c r="R22" s="55"/>
      <c r="S22" s="55"/>
      <c r="T22" s="55"/>
      <c r="U22" s="55"/>
      <c r="V22" s="55"/>
      <c r="W22" s="55"/>
      <c r="X22" s="55"/>
      <c r="Y22" s="55"/>
      <c r="Z22" s="55"/>
    </row>
    <row r="23" spans="1:26" ht="35.25" customHeight="1">
      <c r="A23" s="64"/>
      <c r="B23" s="65" t="s">
        <v>153</v>
      </c>
      <c r="C23" s="788" t="s">
        <v>287</v>
      </c>
      <c r="D23" s="785"/>
      <c r="E23" s="785"/>
      <c r="F23" s="785"/>
      <c r="G23" s="796"/>
      <c r="H23" s="63"/>
      <c r="I23" s="76"/>
      <c r="J23" s="102"/>
      <c r="K23" s="103"/>
      <c r="L23" s="106">
        <f>SUM(L24:L27)</f>
        <v>2</v>
      </c>
      <c r="M23" s="103"/>
      <c r="N23" s="105"/>
      <c r="O23" s="100"/>
      <c r="P23" s="107" t="s">
        <v>1033</v>
      </c>
      <c r="Q23" s="55"/>
      <c r="R23" s="55"/>
      <c r="S23" s="55"/>
      <c r="T23" s="55"/>
      <c r="U23" s="55"/>
      <c r="V23" s="55"/>
      <c r="W23" s="55"/>
      <c r="X23" s="55"/>
      <c r="Y23" s="55"/>
      <c r="Z23" s="55"/>
    </row>
    <row r="24" spans="1:26" ht="35.5" customHeight="1">
      <c r="A24" s="64"/>
      <c r="B24" s="67"/>
      <c r="C24" s="68">
        <v>1</v>
      </c>
      <c r="D24" s="788" t="s">
        <v>288</v>
      </c>
      <c r="E24" s="785"/>
      <c r="F24" s="785"/>
      <c r="G24" s="796"/>
      <c r="H24" s="63"/>
      <c r="I24" s="76"/>
      <c r="J24" s="102"/>
      <c r="K24" s="103"/>
      <c r="L24" s="103"/>
      <c r="M24" s="103"/>
      <c r="N24" s="105"/>
      <c r="O24" s="100"/>
      <c r="P24" s="101"/>
      <c r="Q24" s="55"/>
      <c r="R24" s="55"/>
      <c r="S24" s="55"/>
      <c r="T24" s="55"/>
      <c r="U24" s="55"/>
      <c r="V24" s="55"/>
      <c r="W24" s="55"/>
      <c r="X24" s="55"/>
      <c r="Y24" s="55"/>
      <c r="Z24" s="55"/>
    </row>
    <row r="25" spans="1:26" ht="20.149999999999999" customHeight="1">
      <c r="A25" s="64"/>
      <c r="B25" s="67"/>
      <c r="C25" s="68">
        <v>2</v>
      </c>
      <c r="D25" s="788" t="s">
        <v>289</v>
      </c>
      <c r="E25" s="785"/>
      <c r="F25" s="785"/>
      <c r="G25" s="796"/>
      <c r="H25" s="63"/>
      <c r="I25" s="76"/>
      <c r="J25" s="102"/>
      <c r="K25" s="103"/>
      <c r="L25" s="103"/>
      <c r="M25" s="103"/>
      <c r="N25" s="105"/>
      <c r="O25" s="100"/>
      <c r="P25" s="101"/>
      <c r="Q25" s="55"/>
      <c r="R25" s="55"/>
      <c r="S25" s="55"/>
      <c r="T25" s="55"/>
      <c r="U25" s="55"/>
      <c r="V25" s="55"/>
      <c r="W25" s="55"/>
      <c r="X25" s="55"/>
      <c r="Y25" s="55"/>
      <c r="Z25" s="55"/>
    </row>
    <row r="26" spans="1:26" ht="70" customHeight="1">
      <c r="A26" s="69"/>
      <c r="B26" s="70"/>
      <c r="C26" s="71"/>
      <c r="D26" s="72">
        <v>1</v>
      </c>
      <c r="E26" s="1021" t="s">
        <v>1083</v>
      </c>
      <c r="F26" s="785"/>
      <c r="G26" s="796"/>
      <c r="H26" s="628" t="s">
        <v>1084</v>
      </c>
      <c r="I26" s="108" t="s">
        <v>846</v>
      </c>
      <c r="J26" s="109">
        <v>1</v>
      </c>
      <c r="K26" s="71">
        <v>1</v>
      </c>
      <c r="L26" s="71">
        <f>SUM(J26*K26)</f>
        <v>1</v>
      </c>
      <c r="M26" s="72" t="s">
        <v>1085</v>
      </c>
      <c r="N26" s="110" t="s">
        <v>1086</v>
      </c>
      <c r="O26" s="111"/>
      <c r="P26" s="107"/>
      <c r="Q26" s="55"/>
      <c r="R26" s="55"/>
      <c r="S26" s="55"/>
      <c r="T26" s="55"/>
      <c r="U26" s="55"/>
      <c r="V26" s="55"/>
      <c r="W26" s="55"/>
      <c r="X26" s="55"/>
      <c r="Y26" s="55"/>
      <c r="Z26" s="55"/>
    </row>
    <row r="27" spans="1:26" ht="64" customHeight="1">
      <c r="A27" s="69"/>
      <c r="B27" s="70"/>
      <c r="C27" s="74"/>
      <c r="D27" s="72">
        <v>2</v>
      </c>
      <c r="E27" s="1021" t="s">
        <v>1087</v>
      </c>
      <c r="F27" s="785"/>
      <c r="G27" s="796"/>
      <c r="H27" s="628" t="s">
        <v>1088</v>
      </c>
      <c r="I27" s="108" t="s">
        <v>846</v>
      </c>
      <c r="J27" s="109">
        <v>1</v>
      </c>
      <c r="K27" s="71">
        <v>1</v>
      </c>
      <c r="L27" s="71">
        <f>SUM(J27*K27)</f>
        <v>1</v>
      </c>
      <c r="M27" s="72" t="s">
        <v>1089</v>
      </c>
      <c r="N27" s="110" t="s">
        <v>1090</v>
      </c>
      <c r="O27" s="111"/>
      <c r="P27" s="107"/>
      <c r="Q27" s="55"/>
      <c r="R27" s="55"/>
      <c r="S27" s="55"/>
      <c r="T27" s="55"/>
      <c r="U27" s="55"/>
      <c r="V27" s="55"/>
      <c r="W27" s="55"/>
      <c r="X27" s="55"/>
      <c r="Y27" s="55"/>
      <c r="Z27" s="55"/>
    </row>
    <row r="28" spans="1:26" ht="33" customHeight="1">
      <c r="A28" s="64"/>
      <c r="B28" s="65" t="s">
        <v>157</v>
      </c>
      <c r="C28" s="788" t="s">
        <v>290</v>
      </c>
      <c r="D28" s="785"/>
      <c r="E28" s="785"/>
      <c r="F28" s="785"/>
      <c r="G28" s="796"/>
      <c r="H28" s="63"/>
      <c r="I28" s="76"/>
      <c r="J28" s="102"/>
      <c r="K28" s="103"/>
      <c r="L28" s="60">
        <v>0</v>
      </c>
      <c r="M28" s="103"/>
      <c r="N28" s="105"/>
      <c r="O28" s="100"/>
      <c r="P28" s="107" t="s">
        <v>1033</v>
      </c>
      <c r="Q28" s="55"/>
      <c r="R28" s="55"/>
      <c r="S28" s="55"/>
      <c r="T28" s="55"/>
      <c r="U28" s="55"/>
      <c r="V28" s="55"/>
      <c r="W28" s="55"/>
      <c r="X28" s="55"/>
      <c r="Y28" s="55"/>
      <c r="Z28" s="55"/>
    </row>
    <row r="29" spans="1:26" ht="19.5" customHeight="1">
      <c r="A29" s="64"/>
      <c r="B29" s="67"/>
      <c r="C29" s="65">
        <v>1</v>
      </c>
      <c r="D29" s="788" t="s">
        <v>291</v>
      </c>
      <c r="E29" s="785"/>
      <c r="F29" s="785"/>
      <c r="G29" s="796"/>
      <c r="H29" s="63" t="s">
        <v>1091</v>
      </c>
      <c r="I29" s="76"/>
      <c r="J29" s="102"/>
      <c r="K29" s="103"/>
      <c r="L29" s="103"/>
      <c r="M29" s="103"/>
      <c r="N29" s="105"/>
      <c r="O29" s="100"/>
      <c r="P29" s="101"/>
      <c r="Q29" s="55"/>
      <c r="R29" s="55"/>
      <c r="S29" s="55"/>
      <c r="T29" s="55"/>
      <c r="U29" s="55"/>
      <c r="V29" s="55"/>
      <c r="W29" s="55"/>
      <c r="X29" s="55"/>
      <c r="Y29" s="55"/>
      <c r="Z29" s="55"/>
    </row>
    <row r="30" spans="1:26" ht="19.5" customHeight="1">
      <c r="A30" s="75"/>
      <c r="B30" s="67"/>
      <c r="C30" s="70"/>
      <c r="D30" s="76" t="s">
        <v>28</v>
      </c>
      <c r="E30" s="788" t="s">
        <v>292</v>
      </c>
      <c r="F30" s="785"/>
      <c r="G30" s="796"/>
      <c r="H30" s="77"/>
      <c r="I30" s="112"/>
      <c r="J30" s="112"/>
      <c r="K30" s="112"/>
      <c r="L30" s="112"/>
      <c r="M30" s="112"/>
      <c r="N30" s="113"/>
      <c r="O30" s="114"/>
      <c r="P30" s="115"/>
      <c r="Q30" s="55"/>
      <c r="R30" s="55"/>
      <c r="S30" s="55"/>
      <c r="T30" s="55"/>
      <c r="U30" s="55"/>
      <c r="V30" s="55"/>
      <c r="W30" s="55"/>
      <c r="X30" s="55"/>
      <c r="Y30" s="55"/>
      <c r="Z30" s="55"/>
    </row>
    <row r="31" spans="1:26" ht="19.5" customHeight="1">
      <c r="A31" s="75"/>
      <c r="B31" s="67"/>
      <c r="C31" s="71"/>
      <c r="D31" s="76" t="s">
        <v>31</v>
      </c>
      <c r="E31" s="808" t="s">
        <v>293</v>
      </c>
      <c r="F31" s="785"/>
      <c r="G31" s="796"/>
      <c r="H31" s="79"/>
      <c r="I31" s="103"/>
      <c r="J31" s="103"/>
      <c r="K31" s="103"/>
      <c r="L31" s="103"/>
      <c r="M31" s="103"/>
      <c r="N31" s="105"/>
      <c r="O31" s="100"/>
      <c r="P31" s="101"/>
      <c r="Q31" s="55"/>
      <c r="R31" s="55"/>
      <c r="S31" s="55"/>
      <c r="T31" s="55"/>
      <c r="U31" s="55"/>
      <c r="V31" s="55"/>
      <c r="W31" s="55"/>
      <c r="X31" s="55"/>
      <c r="Y31" s="55"/>
      <c r="Z31" s="55"/>
    </row>
    <row r="32" spans="1:26" ht="19.5" customHeight="1">
      <c r="A32" s="75"/>
      <c r="B32" s="67"/>
      <c r="C32" s="65">
        <v>2</v>
      </c>
      <c r="D32" s="788" t="s">
        <v>294</v>
      </c>
      <c r="E32" s="785"/>
      <c r="F32" s="785"/>
      <c r="G32" s="796"/>
      <c r="H32" s="79"/>
      <c r="I32" s="103"/>
      <c r="J32" s="103"/>
      <c r="K32" s="103"/>
      <c r="L32" s="103"/>
      <c r="M32" s="103"/>
      <c r="N32" s="105"/>
      <c r="O32" s="100"/>
      <c r="P32" s="101"/>
      <c r="Q32" s="55"/>
      <c r="R32" s="55"/>
      <c r="S32" s="55"/>
      <c r="T32" s="55"/>
      <c r="U32" s="55"/>
      <c r="V32" s="55"/>
      <c r="W32" s="55"/>
      <c r="X32" s="55"/>
      <c r="Y32" s="55"/>
      <c r="Z32" s="55"/>
    </row>
    <row r="33" spans="1:26" ht="19.5" customHeight="1">
      <c r="A33" s="75"/>
      <c r="B33" s="70"/>
      <c r="C33" s="67"/>
      <c r="D33" s="76" t="s">
        <v>28</v>
      </c>
      <c r="E33" s="788" t="s">
        <v>292</v>
      </c>
      <c r="F33" s="785"/>
      <c r="G33" s="796"/>
      <c r="H33" s="80"/>
      <c r="I33" s="68"/>
      <c r="J33" s="68"/>
      <c r="K33" s="68"/>
      <c r="L33" s="68"/>
      <c r="M33" s="68"/>
      <c r="N33" s="116"/>
      <c r="O33" s="100"/>
      <c r="P33" s="101"/>
      <c r="Q33" s="55"/>
      <c r="R33" s="55"/>
      <c r="S33" s="55"/>
      <c r="T33" s="55"/>
      <c r="U33" s="55"/>
      <c r="V33" s="55"/>
      <c r="W33" s="55"/>
      <c r="X33" s="55"/>
      <c r="Y33" s="55"/>
      <c r="Z33" s="55"/>
    </row>
    <row r="34" spans="1:26" ht="19.5" customHeight="1">
      <c r="A34" s="67"/>
      <c r="B34" s="72"/>
      <c r="C34" s="71"/>
      <c r="D34" s="76" t="s">
        <v>31</v>
      </c>
      <c r="E34" s="808" t="s">
        <v>293</v>
      </c>
      <c r="F34" s="785"/>
      <c r="G34" s="796"/>
      <c r="H34" s="80"/>
      <c r="I34" s="68"/>
      <c r="J34" s="68"/>
      <c r="K34" s="68"/>
      <c r="L34" s="68"/>
      <c r="M34" s="68"/>
      <c r="N34" s="116"/>
      <c r="O34" s="100"/>
      <c r="P34" s="101"/>
      <c r="Q34" s="55"/>
      <c r="R34" s="55"/>
      <c r="S34" s="55"/>
      <c r="T34" s="55"/>
      <c r="U34" s="55"/>
      <c r="V34" s="55"/>
      <c r="W34" s="55"/>
      <c r="X34" s="55"/>
      <c r="Y34" s="55"/>
      <c r="Z34" s="55"/>
    </row>
    <row r="35" spans="1:26" ht="19.5" customHeight="1">
      <c r="A35" s="64"/>
      <c r="B35" s="81" t="s">
        <v>166</v>
      </c>
      <c r="C35" s="788" t="s">
        <v>295</v>
      </c>
      <c r="D35" s="785"/>
      <c r="E35" s="785"/>
      <c r="F35" s="785"/>
      <c r="G35" s="796"/>
      <c r="H35" s="63"/>
      <c r="I35" s="76"/>
      <c r="J35" s="102"/>
      <c r="K35" s="103"/>
      <c r="L35" s="106">
        <f>SUM(L36:L49)</f>
        <v>6</v>
      </c>
      <c r="M35" s="103"/>
      <c r="N35" s="105"/>
      <c r="O35" s="100"/>
      <c r="P35" s="101"/>
      <c r="Q35" s="55"/>
      <c r="R35" s="55"/>
      <c r="S35" s="55"/>
      <c r="T35" s="55"/>
      <c r="U35" s="55"/>
      <c r="V35" s="55"/>
      <c r="W35" s="55"/>
      <c r="X35" s="55"/>
      <c r="Y35" s="55"/>
      <c r="Z35" s="55"/>
    </row>
    <row r="36" spans="1:26" ht="19.5" customHeight="1">
      <c r="A36" s="64"/>
      <c r="B36" s="70"/>
      <c r="C36" s="65">
        <v>1</v>
      </c>
      <c r="D36" s="788" t="s">
        <v>263</v>
      </c>
      <c r="E36" s="785"/>
      <c r="F36" s="785"/>
      <c r="G36" s="796"/>
      <c r="H36" s="63"/>
      <c r="I36" s="76"/>
      <c r="J36" s="102"/>
      <c r="K36" s="103"/>
      <c r="L36" s="103"/>
      <c r="M36" s="103"/>
      <c r="N36" s="105"/>
      <c r="O36" s="100"/>
      <c r="P36" s="101"/>
      <c r="Q36" s="55"/>
      <c r="R36" s="55"/>
      <c r="S36" s="55"/>
      <c r="T36" s="55"/>
      <c r="U36" s="55"/>
      <c r="V36" s="55"/>
      <c r="W36" s="55"/>
      <c r="X36" s="55"/>
      <c r="Y36" s="55"/>
      <c r="Z36" s="55"/>
    </row>
    <row r="37" spans="1:26" ht="19.5" customHeight="1">
      <c r="A37" s="64"/>
      <c r="B37" s="70"/>
      <c r="C37" s="67"/>
      <c r="D37" s="76" t="s">
        <v>296</v>
      </c>
      <c r="E37" s="808" t="s">
        <v>297</v>
      </c>
      <c r="F37" s="785"/>
      <c r="G37" s="796"/>
      <c r="H37" s="63"/>
      <c r="I37" s="76"/>
      <c r="J37" s="102"/>
      <c r="K37" s="103"/>
      <c r="L37" s="103"/>
      <c r="M37" s="103"/>
      <c r="N37" s="105"/>
      <c r="O37" s="100"/>
      <c r="P37" s="101"/>
      <c r="Q37" s="55"/>
      <c r="R37" s="55"/>
      <c r="S37" s="55"/>
      <c r="T37" s="55"/>
      <c r="U37" s="55"/>
      <c r="V37" s="55"/>
      <c r="W37" s="55"/>
      <c r="X37" s="55"/>
      <c r="Y37" s="55"/>
      <c r="Z37" s="55"/>
    </row>
    <row r="38" spans="1:26" ht="19.5" customHeight="1">
      <c r="A38" s="64"/>
      <c r="B38" s="70"/>
      <c r="C38" s="67"/>
      <c r="D38" s="76" t="s">
        <v>275</v>
      </c>
      <c r="E38" s="808" t="s">
        <v>298</v>
      </c>
      <c r="F38" s="785"/>
      <c r="G38" s="796"/>
      <c r="H38" s="63"/>
      <c r="I38" s="76"/>
      <c r="J38" s="102"/>
      <c r="K38" s="103"/>
      <c r="L38" s="103"/>
      <c r="M38" s="103"/>
      <c r="N38" s="105"/>
      <c r="O38" s="100"/>
      <c r="P38" s="101"/>
      <c r="Q38" s="55"/>
      <c r="R38" s="55"/>
      <c r="S38" s="55"/>
      <c r="T38" s="55"/>
      <c r="U38" s="55"/>
      <c r="V38" s="55"/>
      <c r="W38" s="55"/>
      <c r="X38" s="55"/>
      <c r="Y38" s="55"/>
      <c r="Z38" s="55"/>
    </row>
    <row r="39" spans="1:26" ht="19.5" customHeight="1">
      <c r="A39" s="64"/>
      <c r="B39" s="70"/>
      <c r="C39" s="71"/>
      <c r="D39" s="76" t="s">
        <v>299</v>
      </c>
      <c r="E39" s="808" t="s">
        <v>293</v>
      </c>
      <c r="F39" s="785"/>
      <c r="G39" s="796"/>
      <c r="H39" s="63"/>
      <c r="I39" s="76"/>
      <c r="J39" s="102"/>
      <c r="K39" s="103"/>
      <c r="L39" s="103"/>
      <c r="M39" s="103"/>
      <c r="N39" s="105"/>
      <c r="O39" s="100"/>
      <c r="P39" s="101"/>
      <c r="Q39" s="55"/>
      <c r="R39" s="55"/>
      <c r="S39" s="55"/>
      <c r="T39" s="55"/>
      <c r="U39" s="55"/>
      <c r="V39" s="55"/>
      <c r="W39" s="55"/>
      <c r="X39" s="55"/>
      <c r="Y39" s="55"/>
      <c r="Z39" s="55"/>
    </row>
    <row r="40" spans="1:26" ht="19.5" customHeight="1">
      <c r="A40" s="64"/>
      <c r="B40" s="70"/>
      <c r="C40" s="65">
        <v>2</v>
      </c>
      <c r="D40" s="788" t="s">
        <v>264</v>
      </c>
      <c r="E40" s="785"/>
      <c r="F40" s="785"/>
      <c r="G40" s="796"/>
      <c r="H40" s="63"/>
      <c r="I40" s="76"/>
      <c r="J40" s="102"/>
      <c r="K40" s="103"/>
      <c r="L40" s="103"/>
      <c r="M40" s="103"/>
      <c r="N40" s="105"/>
      <c r="O40" s="100"/>
      <c r="P40" s="101"/>
      <c r="Q40" s="55"/>
      <c r="R40" s="55"/>
      <c r="S40" s="55"/>
      <c r="T40" s="55"/>
      <c r="U40" s="55"/>
      <c r="V40" s="55"/>
      <c r="W40" s="55"/>
      <c r="X40" s="55"/>
      <c r="Y40" s="55"/>
      <c r="Z40" s="55"/>
    </row>
    <row r="41" spans="1:26" ht="19.5" customHeight="1">
      <c r="A41" s="64"/>
      <c r="B41" s="70"/>
      <c r="C41" s="67"/>
      <c r="D41" s="76" t="s">
        <v>296</v>
      </c>
      <c r="E41" s="808" t="s">
        <v>297</v>
      </c>
      <c r="F41" s="785"/>
      <c r="G41" s="796"/>
      <c r="H41" s="63"/>
      <c r="I41" s="76"/>
      <c r="J41" s="102"/>
      <c r="K41" s="103"/>
      <c r="L41" s="103"/>
      <c r="M41" s="103"/>
      <c r="N41" s="105"/>
      <c r="O41" s="100"/>
      <c r="P41" s="101"/>
      <c r="Q41" s="55"/>
      <c r="R41" s="55"/>
      <c r="S41" s="55"/>
      <c r="T41" s="55"/>
      <c r="U41" s="55"/>
      <c r="V41" s="55"/>
      <c r="W41" s="55"/>
      <c r="X41" s="55"/>
      <c r="Y41" s="55"/>
      <c r="Z41" s="55"/>
    </row>
    <row r="42" spans="1:26" ht="80.150000000000006" customHeight="1">
      <c r="A42" s="64"/>
      <c r="B42" s="70"/>
      <c r="C42" s="67"/>
      <c r="D42" s="76">
        <v>1</v>
      </c>
      <c r="E42" s="961" t="s">
        <v>1092</v>
      </c>
      <c r="F42" s="961"/>
      <c r="G42" s="1004"/>
      <c r="H42" s="63" t="s">
        <v>1093</v>
      </c>
      <c r="I42" s="76" t="s">
        <v>1094</v>
      </c>
      <c r="J42" s="102">
        <v>1</v>
      </c>
      <c r="K42" s="68">
        <v>1.5</v>
      </c>
      <c r="L42" s="68">
        <v>1.5</v>
      </c>
      <c r="M42" s="117" t="s">
        <v>1095</v>
      </c>
      <c r="N42" s="118" t="s">
        <v>1096</v>
      </c>
      <c r="O42" s="100"/>
      <c r="P42" s="101"/>
      <c r="Q42" s="55"/>
      <c r="R42" s="55"/>
      <c r="S42" s="55"/>
      <c r="T42" s="55"/>
      <c r="U42" s="55"/>
      <c r="V42" s="55"/>
      <c r="W42" s="55"/>
      <c r="X42" s="55"/>
      <c r="Y42" s="55"/>
      <c r="Z42" s="55"/>
    </row>
    <row r="43" spans="1:26" ht="69" customHeight="1">
      <c r="A43" s="64"/>
      <c r="B43" s="70"/>
      <c r="C43" s="67"/>
      <c r="D43" s="76">
        <v>2</v>
      </c>
      <c r="E43" s="961" t="s">
        <v>1097</v>
      </c>
      <c r="F43" s="961"/>
      <c r="G43" s="1004"/>
      <c r="H43" s="63" t="s">
        <v>1098</v>
      </c>
      <c r="I43" s="76" t="s">
        <v>1094</v>
      </c>
      <c r="J43" s="102">
        <v>1</v>
      </c>
      <c r="K43" s="68">
        <v>1.5</v>
      </c>
      <c r="L43" s="68">
        <v>1.5</v>
      </c>
      <c r="M43" s="117" t="s">
        <v>1099</v>
      </c>
      <c r="N43" s="118" t="s">
        <v>1100</v>
      </c>
      <c r="O43" s="100"/>
      <c r="P43" s="101"/>
      <c r="Q43" s="55"/>
      <c r="R43" s="55"/>
      <c r="S43" s="55"/>
      <c r="T43" s="55"/>
      <c r="U43" s="55"/>
      <c r="V43" s="55"/>
      <c r="W43" s="55"/>
      <c r="X43" s="55"/>
      <c r="Y43" s="55"/>
      <c r="Z43" s="55"/>
    </row>
    <row r="44" spans="1:26" ht="19.5" customHeight="1">
      <c r="A44" s="64"/>
      <c r="B44" s="70"/>
      <c r="C44" s="67"/>
      <c r="D44" s="76" t="s">
        <v>275</v>
      </c>
      <c r="E44" s="808" t="s">
        <v>298</v>
      </c>
      <c r="F44" s="785"/>
      <c r="G44" s="796"/>
      <c r="H44" s="63"/>
      <c r="I44" s="76"/>
      <c r="J44" s="102"/>
      <c r="K44" s="103"/>
      <c r="L44" s="103"/>
      <c r="M44" s="103"/>
      <c r="N44" s="105"/>
      <c r="O44" s="100"/>
      <c r="P44" s="101"/>
      <c r="Q44" s="55"/>
      <c r="R44" s="55"/>
      <c r="S44" s="55"/>
      <c r="T44" s="55"/>
      <c r="U44" s="55"/>
      <c r="V44" s="55"/>
      <c r="W44" s="55"/>
      <c r="X44" s="55"/>
      <c r="Y44" s="55"/>
      <c r="Z44" s="55"/>
    </row>
    <row r="45" spans="1:26" ht="19.5" customHeight="1">
      <c r="A45" s="64"/>
      <c r="B45" s="70"/>
      <c r="C45" s="67"/>
      <c r="D45" s="81" t="s">
        <v>299</v>
      </c>
      <c r="E45" s="808" t="s">
        <v>293</v>
      </c>
      <c r="F45" s="785"/>
      <c r="G45" s="796"/>
      <c r="H45" s="63"/>
      <c r="I45" s="76"/>
      <c r="J45" s="102"/>
      <c r="K45" s="103"/>
      <c r="L45" s="103"/>
      <c r="M45" s="103"/>
      <c r="N45" s="105"/>
      <c r="O45" s="100"/>
      <c r="P45" s="101"/>
      <c r="Q45" s="55"/>
      <c r="R45" s="55"/>
      <c r="S45" s="55"/>
      <c r="T45" s="55"/>
      <c r="U45" s="55"/>
      <c r="V45" s="55"/>
      <c r="W45" s="55"/>
      <c r="X45" s="55"/>
      <c r="Y45" s="55"/>
      <c r="Z45" s="55"/>
    </row>
    <row r="46" spans="1:26" ht="48" customHeight="1">
      <c r="A46" s="64"/>
      <c r="B46" s="70"/>
      <c r="C46" s="83"/>
      <c r="D46" s="84">
        <v>1</v>
      </c>
      <c r="E46" s="961" t="s">
        <v>1101</v>
      </c>
      <c r="F46" s="961"/>
      <c r="G46" s="1004"/>
      <c r="H46" s="63" t="s">
        <v>1102</v>
      </c>
      <c r="I46" s="76" t="s">
        <v>1094</v>
      </c>
      <c r="J46" s="102">
        <v>1</v>
      </c>
      <c r="K46" s="68">
        <v>0.5</v>
      </c>
      <c r="L46" s="68">
        <f t="shared" ref="L46:L47" si="0">J46*K46</f>
        <v>0.5</v>
      </c>
      <c r="M46" s="103" t="s">
        <v>1103</v>
      </c>
      <c r="N46" s="119" t="s">
        <v>1104</v>
      </c>
      <c r="O46" s="100"/>
      <c r="P46" s="101"/>
      <c r="Q46" s="55"/>
      <c r="R46" s="55"/>
      <c r="S46" s="55"/>
      <c r="T46" s="55"/>
      <c r="U46" s="55"/>
      <c r="V46" s="55"/>
      <c r="W46" s="55"/>
      <c r="X46" s="55"/>
      <c r="Y46" s="55"/>
      <c r="Z46" s="55"/>
    </row>
    <row r="47" spans="1:26" ht="63" customHeight="1">
      <c r="A47" s="64"/>
      <c r="B47" s="70"/>
      <c r="C47" s="83"/>
      <c r="D47" s="84">
        <v>2</v>
      </c>
      <c r="E47" s="961" t="s">
        <v>1105</v>
      </c>
      <c r="F47" s="961"/>
      <c r="G47" s="1004"/>
      <c r="H47" s="63" t="s">
        <v>1106</v>
      </c>
      <c r="I47" s="76" t="s">
        <v>1094</v>
      </c>
      <c r="J47" s="102">
        <v>1</v>
      </c>
      <c r="K47" s="68">
        <v>0.5</v>
      </c>
      <c r="L47" s="68">
        <f t="shared" si="0"/>
        <v>0.5</v>
      </c>
      <c r="M47" s="103" t="s">
        <v>1103</v>
      </c>
      <c r="N47" s="118" t="s">
        <v>1107</v>
      </c>
      <c r="O47" s="100"/>
      <c r="P47" s="101"/>
      <c r="Q47" s="55"/>
      <c r="R47" s="55"/>
      <c r="S47" s="55"/>
      <c r="T47" s="55"/>
      <c r="U47" s="55"/>
      <c r="V47" s="55"/>
      <c r="W47" s="55"/>
      <c r="X47" s="55"/>
      <c r="Y47" s="55"/>
      <c r="Z47" s="55"/>
    </row>
    <row r="48" spans="1:26" ht="50.15" customHeight="1">
      <c r="A48" s="64"/>
      <c r="B48" s="70"/>
      <c r="C48" s="83"/>
      <c r="D48" s="84">
        <v>3</v>
      </c>
      <c r="E48" s="961" t="s">
        <v>1108</v>
      </c>
      <c r="F48" s="961"/>
      <c r="G48" s="1004"/>
      <c r="H48" s="63" t="s">
        <v>1109</v>
      </c>
      <c r="I48" s="76" t="s">
        <v>1094</v>
      </c>
      <c r="J48" s="102">
        <v>1</v>
      </c>
      <c r="K48" s="68">
        <v>0.5</v>
      </c>
      <c r="L48" s="68">
        <v>1.5</v>
      </c>
      <c r="M48" s="103" t="s">
        <v>1103</v>
      </c>
      <c r="N48" s="120" t="s">
        <v>1110</v>
      </c>
      <c r="O48" s="100"/>
      <c r="P48" s="101"/>
      <c r="Q48" s="55"/>
      <c r="R48" s="55"/>
      <c r="S48" s="55"/>
      <c r="T48" s="55"/>
      <c r="U48" s="55"/>
      <c r="V48" s="55"/>
      <c r="W48" s="55"/>
      <c r="X48" s="55"/>
      <c r="Y48" s="55"/>
      <c r="Z48" s="55"/>
    </row>
    <row r="49" spans="1:26" ht="65.150000000000006" customHeight="1">
      <c r="A49" s="64"/>
      <c r="B49" s="70"/>
      <c r="C49" s="74"/>
      <c r="D49" s="84">
        <v>4</v>
      </c>
      <c r="E49" s="961" t="s">
        <v>1111</v>
      </c>
      <c r="F49" s="961"/>
      <c r="G49" s="1004"/>
      <c r="H49" s="63" t="s">
        <v>1098</v>
      </c>
      <c r="I49" s="76" t="s">
        <v>1094</v>
      </c>
      <c r="J49" s="102">
        <v>1</v>
      </c>
      <c r="K49" s="68">
        <v>0.5</v>
      </c>
      <c r="L49" s="68">
        <f>J49*K49</f>
        <v>0.5</v>
      </c>
      <c r="M49" s="103" t="s">
        <v>1103</v>
      </c>
      <c r="N49" s="121" t="s">
        <v>1112</v>
      </c>
      <c r="O49" s="100"/>
      <c r="P49" s="101"/>
      <c r="Q49" s="55"/>
      <c r="R49" s="55"/>
      <c r="S49" s="55"/>
      <c r="T49" s="55"/>
      <c r="U49" s="55"/>
      <c r="V49" s="55"/>
      <c r="W49" s="55"/>
      <c r="X49" s="55"/>
      <c r="Y49" s="55"/>
      <c r="Z49" s="55"/>
    </row>
    <row r="50" spans="1:26" ht="32.15" customHeight="1">
      <c r="A50" s="64"/>
      <c r="B50" s="70"/>
      <c r="C50" s="74"/>
      <c r="D50" s="85"/>
      <c r="E50" s="961"/>
      <c r="F50" s="961"/>
      <c r="G50" s="1004"/>
      <c r="H50" s="63"/>
      <c r="I50" s="76"/>
      <c r="J50" s="102"/>
      <c r="K50" s="68"/>
      <c r="L50" s="68"/>
      <c r="M50" s="103"/>
      <c r="N50" s="120"/>
      <c r="O50" s="100"/>
      <c r="P50" s="101"/>
      <c r="Q50" s="55"/>
      <c r="R50" s="55"/>
      <c r="S50" s="55"/>
      <c r="T50" s="55"/>
      <c r="U50" s="55"/>
      <c r="V50" s="55"/>
      <c r="W50" s="55"/>
      <c r="X50" s="55"/>
      <c r="Y50" s="55"/>
      <c r="Z50" s="55"/>
    </row>
    <row r="51" spans="1:26" ht="19.5" customHeight="1">
      <c r="A51" s="64"/>
      <c r="B51" s="81" t="s">
        <v>169</v>
      </c>
      <c r="C51" s="788" t="s">
        <v>300</v>
      </c>
      <c r="D51" s="793"/>
      <c r="E51" s="785"/>
      <c r="F51" s="785"/>
      <c r="G51" s="796"/>
      <c r="H51" s="63"/>
      <c r="I51" s="122"/>
      <c r="J51" s="102"/>
      <c r="K51" s="103"/>
      <c r="L51" s="60">
        <v>0</v>
      </c>
      <c r="M51" s="103"/>
      <c r="N51" s="105"/>
      <c r="O51" s="100"/>
      <c r="P51" s="101"/>
      <c r="Q51" s="55"/>
      <c r="R51" s="55"/>
      <c r="S51" s="55"/>
      <c r="T51" s="55"/>
      <c r="U51" s="55"/>
      <c r="V51" s="55"/>
      <c r="W51" s="55"/>
      <c r="X51" s="55"/>
      <c r="Y51" s="55"/>
      <c r="Z51" s="55"/>
    </row>
    <row r="52" spans="1:26" ht="37" customHeight="1">
      <c r="A52" s="64"/>
      <c r="B52" s="72"/>
      <c r="C52" s="86"/>
      <c r="D52" s="788" t="s">
        <v>301</v>
      </c>
      <c r="E52" s="785"/>
      <c r="F52" s="785"/>
      <c r="G52" s="796"/>
      <c r="H52" s="63"/>
      <c r="I52" s="122"/>
      <c r="J52" s="102"/>
      <c r="K52" s="103"/>
      <c r="L52" s="103"/>
      <c r="M52" s="103"/>
      <c r="N52" s="105"/>
      <c r="O52" s="100"/>
      <c r="P52" s="107" t="s">
        <v>1033</v>
      </c>
      <c r="Q52" s="55"/>
      <c r="R52" s="55"/>
      <c r="S52" s="55"/>
      <c r="T52" s="55"/>
      <c r="U52" s="55"/>
      <c r="V52" s="55"/>
      <c r="W52" s="55"/>
      <c r="X52" s="55"/>
      <c r="Y52" s="55"/>
      <c r="Z52" s="55"/>
    </row>
    <row r="53" spans="1:26" ht="31.5" customHeight="1">
      <c r="A53" s="64"/>
      <c r="B53" s="81" t="s">
        <v>177</v>
      </c>
      <c r="C53" s="788" t="s">
        <v>302</v>
      </c>
      <c r="D53" s="785"/>
      <c r="E53" s="785"/>
      <c r="F53" s="785"/>
      <c r="G53" s="796"/>
      <c r="H53" s="63"/>
      <c r="I53" s="122"/>
      <c r="J53" s="102"/>
      <c r="K53" s="103"/>
      <c r="L53" s="60">
        <v>0</v>
      </c>
      <c r="M53" s="103"/>
      <c r="N53" s="105"/>
      <c r="O53" s="100"/>
      <c r="P53" s="107" t="s">
        <v>1033</v>
      </c>
      <c r="Q53" s="55"/>
      <c r="R53" s="55"/>
      <c r="S53" s="55"/>
      <c r="T53" s="55"/>
      <c r="U53" s="55"/>
      <c r="V53" s="55"/>
      <c r="W53" s="55"/>
      <c r="X53" s="55"/>
      <c r="Y53" s="55"/>
      <c r="Z53" s="55"/>
    </row>
    <row r="54" spans="1:26" ht="19.5" customHeight="1">
      <c r="A54" s="64"/>
      <c r="B54" s="70"/>
      <c r="C54" s="65">
        <v>1</v>
      </c>
      <c r="D54" s="795" t="s">
        <v>303</v>
      </c>
      <c r="E54" s="786"/>
      <c r="F54" s="786"/>
      <c r="G54" s="787"/>
      <c r="H54" s="87"/>
      <c r="I54" s="123"/>
      <c r="J54" s="124"/>
      <c r="K54" s="125"/>
      <c r="L54" s="125"/>
      <c r="M54" s="125"/>
      <c r="N54" s="126"/>
      <c r="O54" s="127"/>
      <c r="P54" s="128"/>
      <c r="Q54" s="55"/>
      <c r="R54" s="55"/>
      <c r="S54" s="55"/>
      <c r="T54" s="55"/>
      <c r="U54" s="55"/>
      <c r="V54" s="55"/>
      <c r="W54" s="55"/>
      <c r="X54" s="55"/>
      <c r="Y54" s="55"/>
      <c r="Z54" s="55"/>
    </row>
    <row r="55" spans="1:26" ht="19.5" customHeight="1">
      <c r="A55" s="64"/>
      <c r="B55" s="72"/>
      <c r="C55" s="68">
        <v>2</v>
      </c>
      <c r="D55" s="788" t="s">
        <v>304</v>
      </c>
      <c r="E55" s="785"/>
      <c r="F55" s="785"/>
      <c r="G55" s="796"/>
      <c r="H55" s="63"/>
      <c r="I55" s="129"/>
      <c r="J55" s="102"/>
      <c r="K55" s="103"/>
      <c r="L55" s="103"/>
      <c r="M55" s="103"/>
      <c r="N55" s="105"/>
      <c r="O55" s="100"/>
      <c r="P55" s="101"/>
      <c r="Q55" s="55"/>
      <c r="R55" s="55"/>
      <c r="S55" s="55"/>
      <c r="T55" s="55"/>
      <c r="U55" s="55"/>
      <c r="V55" s="55"/>
      <c r="W55" s="55"/>
      <c r="X55" s="55"/>
      <c r="Y55" s="55"/>
      <c r="Z55" s="55"/>
    </row>
    <row r="56" spans="1:26" ht="19.5" customHeight="1">
      <c r="A56" s="64"/>
      <c r="B56" s="81" t="s">
        <v>181</v>
      </c>
      <c r="C56" s="788" t="s">
        <v>305</v>
      </c>
      <c r="D56" s="785"/>
      <c r="E56" s="785"/>
      <c r="F56" s="785"/>
      <c r="G56" s="796"/>
      <c r="H56" s="63"/>
      <c r="I56" s="122"/>
      <c r="J56" s="102"/>
      <c r="K56" s="103"/>
      <c r="L56" s="106">
        <f>SUM(L60:L95)</f>
        <v>57</v>
      </c>
      <c r="M56" s="103"/>
      <c r="N56" s="105"/>
      <c r="O56" s="100"/>
      <c r="P56" s="101"/>
      <c r="Q56" s="55"/>
      <c r="R56" s="55"/>
      <c r="S56" s="55"/>
      <c r="T56" s="55"/>
      <c r="U56" s="55"/>
      <c r="V56" s="55"/>
      <c r="W56" s="55"/>
      <c r="X56" s="55"/>
      <c r="Y56" s="55"/>
      <c r="Z56" s="55"/>
    </row>
    <row r="57" spans="1:26" ht="21" customHeight="1">
      <c r="A57" s="64"/>
      <c r="B57" s="70"/>
      <c r="C57" s="65">
        <v>1</v>
      </c>
      <c r="D57" s="788" t="s">
        <v>306</v>
      </c>
      <c r="E57" s="785"/>
      <c r="F57" s="785"/>
      <c r="G57" s="796"/>
      <c r="H57" s="63"/>
      <c r="I57" s="122"/>
      <c r="J57" s="102"/>
      <c r="K57" s="103"/>
      <c r="L57" s="103"/>
      <c r="M57" s="103"/>
      <c r="N57" s="105"/>
      <c r="O57" s="100"/>
      <c r="P57" s="107" t="s">
        <v>1033</v>
      </c>
      <c r="Q57" s="55"/>
      <c r="R57" s="55"/>
      <c r="S57" s="55"/>
      <c r="T57" s="55"/>
      <c r="U57" s="55"/>
      <c r="V57" s="55"/>
      <c r="W57" s="55"/>
      <c r="X57" s="55"/>
      <c r="Y57" s="55"/>
      <c r="Z57" s="55"/>
    </row>
    <row r="58" spans="1:26" ht="19.5" customHeight="1">
      <c r="A58" s="64"/>
      <c r="B58" s="70"/>
      <c r="C58" s="67"/>
      <c r="D58" s="76" t="s">
        <v>28</v>
      </c>
      <c r="E58" s="808" t="s">
        <v>307</v>
      </c>
      <c r="F58" s="785"/>
      <c r="G58" s="796"/>
      <c r="H58" s="63"/>
      <c r="I58" s="122"/>
      <c r="J58" s="102"/>
      <c r="K58" s="103"/>
      <c r="L58" s="103"/>
      <c r="M58" s="103"/>
      <c r="N58" s="105"/>
      <c r="O58" s="100"/>
      <c r="P58" s="101"/>
      <c r="Q58" s="55"/>
      <c r="R58" s="55"/>
      <c r="S58" s="55"/>
      <c r="T58" s="55"/>
      <c r="U58" s="55"/>
      <c r="V58" s="55"/>
      <c r="W58" s="55"/>
      <c r="X58" s="55"/>
      <c r="Y58" s="55"/>
      <c r="Z58" s="55"/>
    </row>
    <row r="59" spans="1:26" ht="19.5" customHeight="1">
      <c r="A59" s="64"/>
      <c r="B59" s="70"/>
      <c r="C59" s="71"/>
      <c r="D59" s="76" t="s">
        <v>31</v>
      </c>
      <c r="E59" s="808" t="s">
        <v>293</v>
      </c>
      <c r="F59" s="785"/>
      <c r="G59" s="796"/>
      <c r="H59" s="63"/>
      <c r="I59" s="122"/>
      <c r="J59" s="102"/>
      <c r="K59" s="103"/>
      <c r="L59" s="103"/>
      <c r="M59" s="103"/>
      <c r="N59" s="105"/>
      <c r="O59" s="100"/>
      <c r="P59" s="101"/>
      <c r="Q59" s="55"/>
      <c r="R59" s="55"/>
      <c r="S59" s="55"/>
      <c r="T59" s="55"/>
      <c r="U59" s="55"/>
      <c r="V59" s="55"/>
      <c r="W59" s="55"/>
      <c r="X59" s="55"/>
      <c r="Y59" s="55"/>
      <c r="Z59" s="55"/>
    </row>
    <row r="60" spans="1:26" ht="53.15" customHeight="1">
      <c r="A60" s="64"/>
      <c r="B60" s="70"/>
      <c r="C60" s="67"/>
      <c r="D60" s="88">
        <v>1</v>
      </c>
      <c r="E60" s="1021" t="s">
        <v>1113</v>
      </c>
      <c r="F60" s="785"/>
      <c r="G60" s="796"/>
      <c r="H60" s="628" t="s">
        <v>1114</v>
      </c>
      <c r="I60" s="108" t="s">
        <v>846</v>
      </c>
      <c r="J60" s="109">
        <v>1</v>
      </c>
      <c r="K60" s="71">
        <v>2</v>
      </c>
      <c r="L60" s="71">
        <f>SUM(J60*K60)</f>
        <v>2</v>
      </c>
      <c r="M60" s="71" t="s">
        <v>1115</v>
      </c>
      <c r="N60" s="110" t="s">
        <v>1116</v>
      </c>
      <c r="O60" s="100"/>
      <c r="P60" s="101"/>
      <c r="Q60" s="55"/>
      <c r="R60" s="55"/>
      <c r="S60" s="55"/>
      <c r="T60" s="55"/>
      <c r="U60" s="55"/>
      <c r="V60" s="55"/>
      <c r="W60" s="55"/>
      <c r="X60" s="55"/>
      <c r="Y60" s="55"/>
      <c r="Z60" s="55"/>
    </row>
    <row r="61" spans="1:26" ht="62.15" customHeight="1">
      <c r="A61" s="64"/>
      <c r="B61" s="70"/>
      <c r="C61" s="67"/>
      <c r="D61" s="88">
        <v>2</v>
      </c>
      <c r="E61" s="1021" t="s">
        <v>1117</v>
      </c>
      <c r="F61" s="785"/>
      <c r="G61" s="796"/>
      <c r="H61" s="73" t="s">
        <v>1118</v>
      </c>
      <c r="I61" s="108" t="s">
        <v>846</v>
      </c>
      <c r="J61" s="109">
        <v>1</v>
      </c>
      <c r="K61" s="71">
        <v>1</v>
      </c>
      <c r="L61" s="71">
        <f>SUM(J61*K61)</f>
        <v>1</v>
      </c>
      <c r="M61" s="71" t="s">
        <v>1115</v>
      </c>
      <c r="N61" s="110" t="s">
        <v>1119</v>
      </c>
      <c r="O61" s="100"/>
      <c r="P61" s="101"/>
      <c r="Q61" s="55"/>
      <c r="R61" s="55"/>
      <c r="S61" s="55"/>
      <c r="T61" s="55"/>
      <c r="U61" s="55"/>
      <c r="V61" s="55"/>
      <c r="W61" s="55"/>
      <c r="X61" s="55"/>
      <c r="Y61" s="55"/>
      <c r="Z61" s="55"/>
    </row>
    <row r="62" spans="1:26" ht="53.15" customHeight="1">
      <c r="A62" s="64"/>
      <c r="B62" s="70"/>
      <c r="C62" s="67"/>
      <c r="D62" s="88">
        <v>3</v>
      </c>
      <c r="E62" s="1021" t="s">
        <v>1113</v>
      </c>
      <c r="F62" s="785"/>
      <c r="G62" s="796"/>
      <c r="H62" s="628" t="s">
        <v>1114</v>
      </c>
      <c r="I62" s="108" t="s">
        <v>846</v>
      </c>
      <c r="J62" s="109">
        <v>1</v>
      </c>
      <c r="K62" s="71">
        <v>2</v>
      </c>
      <c r="L62" s="71">
        <f>SUM(J62*K62)</f>
        <v>2</v>
      </c>
      <c r="M62" s="71" t="s">
        <v>1115</v>
      </c>
      <c r="N62" s="110" t="s">
        <v>1120</v>
      </c>
      <c r="O62" s="100"/>
      <c r="P62" s="101"/>
      <c r="Q62" s="55"/>
      <c r="R62" s="55"/>
      <c r="S62" s="55"/>
      <c r="T62" s="55"/>
      <c r="U62" s="55"/>
      <c r="V62" s="55"/>
      <c r="W62" s="55"/>
      <c r="X62" s="55"/>
      <c r="Y62" s="55"/>
      <c r="Z62" s="55"/>
    </row>
    <row r="63" spans="1:26" ht="62.15" customHeight="1">
      <c r="A63" s="64"/>
      <c r="B63" s="70"/>
      <c r="C63" s="67"/>
      <c r="D63" s="88">
        <v>4</v>
      </c>
      <c r="E63" s="1021" t="s">
        <v>1121</v>
      </c>
      <c r="F63" s="1022"/>
      <c r="G63" s="1023"/>
      <c r="H63" s="73" t="s">
        <v>1059</v>
      </c>
      <c r="I63" s="108" t="s">
        <v>846</v>
      </c>
      <c r="J63" s="109">
        <v>1</v>
      </c>
      <c r="K63" s="71">
        <v>2</v>
      </c>
      <c r="L63" s="71">
        <f t="shared" ref="L63:L76" si="1">SUM(J63*K63)</f>
        <v>2</v>
      </c>
      <c r="M63" s="71" t="s">
        <v>1115</v>
      </c>
      <c r="N63" s="110" t="s">
        <v>1122</v>
      </c>
      <c r="O63" s="100"/>
      <c r="P63" s="101"/>
      <c r="Q63" s="55"/>
      <c r="R63" s="55"/>
      <c r="S63" s="55"/>
      <c r="T63" s="55"/>
      <c r="U63" s="55"/>
      <c r="V63" s="55"/>
      <c r="W63" s="55"/>
      <c r="X63" s="55"/>
      <c r="Y63" s="55"/>
      <c r="Z63" s="55"/>
    </row>
    <row r="64" spans="1:26" ht="84" customHeight="1">
      <c r="A64" s="64"/>
      <c r="B64" s="70"/>
      <c r="C64" s="67"/>
      <c r="D64" s="88">
        <v>5</v>
      </c>
      <c r="E64" s="1021" t="s">
        <v>1123</v>
      </c>
      <c r="F64" s="1022"/>
      <c r="G64" s="1023"/>
      <c r="H64" s="73" t="s">
        <v>1124</v>
      </c>
      <c r="I64" s="108" t="s">
        <v>846</v>
      </c>
      <c r="J64" s="109">
        <v>1</v>
      </c>
      <c r="K64" s="71">
        <v>2</v>
      </c>
      <c r="L64" s="71">
        <f t="shared" si="1"/>
        <v>2</v>
      </c>
      <c r="M64" s="71" t="s">
        <v>1115</v>
      </c>
      <c r="N64" s="110" t="s">
        <v>1125</v>
      </c>
      <c r="O64" s="100"/>
      <c r="P64" s="101"/>
      <c r="Q64" s="55"/>
      <c r="R64" s="55"/>
      <c r="S64" s="55"/>
      <c r="T64" s="55"/>
      <c r="U64" s="55"/>
      <c r="V64" s="55"/>
      <c r="W64" s="55"/>
      <c r="X64" s="55"/>
      <c r="Y64" s="55"/>
      <c r="Z64" s="55"/>
    </row>
    <row r="65" spans="1:26" ht="68.150000000000006" customHeight="1">
      <c r="A65" s="64"/>
      <c r="B65" s="70"/>
      <c r="C65" s="67"/>
      <c r="D65" s="88">
        <v>6</v>
      </c>
      <c r="E65" s="1021" t="s">
        <v>1126</v>
      </c>
      <c r="F65" s="1022"/>
      <c r="G65" s="1023"/>
      <c r="H65" s="73" t="s">
        <v>1127</v>
      </c>
      <c r="I65" s="108" t="s">
        <v>846</v>
      </c>
      <c r="J65" s="109">
        <v>1</v>
      </c>
      <c r="K65" s="71">
        <v>2</v>
      </c>
      <c r="L65" s="71">
        <f t="shared" si="1"/>
        <v>2</v>
      </c>
      <c r="M65" s="71" t="s">
        <v>1115</v>
      </c>
      <c r="N65" s="110" t="s">
        <v>1128</v>
      </c>
      <c r="O65" s="100"/>
      <c r="P65" s="101"/>
      <c r="Q65" s="55"/>
      <c r="R65" s="55"/>
      <c r="S65" s="55"/>
      <c r="T65" s="55"/>
      <c r="U65" s="55"/>
      <c r="V65" s="55"/>
      <c r="W65" s="55"/>
      <c r="X65" s="55"/>
      <c r="Y65" s="55"/>
      <c r="Z65" s="55"/>
    </row>
    <row r="66" spans="1:26" ht="83.15" customHeight="1">
      <c r="A66" s="64"/>
      <c r="B66" s="70"/>
      <c r="C66" s="67"/>
      <c r="D66" s="88">
        <v>7</v>
      </c>
      <c r="E66" s="1021" t="s">
        <v>1129</v>
      </c>
      <c r="F66" s="785"/>
      <c r="G66" s="796"/>
      <c r="H66" s="628" t="s">
        <v>1130</v>
      </c>
      <c r="I66" s="108" t="s">
        <v>846</v>
      </c>
      <c r="J66" s="109">
        <v>1</v>
      </c>
      <c r="K66" s="71">
        <v>2</v>
      </c>
      <c r="L66" s="71">
        <f t="shared" si="1"/>
        <v>2</v>
      </c>
      <c r="M66" s="71" t="s">
        <v>1115</v>
      </c>
      <c r="N66" s="110" t="s">
        <v>1131</v>
      </c>
      <c r="O66" s="100"/>
      <c r="P66" s="101"/>
      <c r="Q66" s="55"/>
      <c r="R66" s="55"/>
      <c r="S66" s="55"/>
      <c r="T66" s="55"/>
      <c r="U66" s="55"/>
      <c r="V66" s="55"/>
      <c r="W66" s="55"/>
      <c r="X66" s="55"/>
      <c r="Y66" s="55"/>
      <c r="Z66" s="55"/>
    </row>
    <row r="67" spans="1:26" ht="56.15" customHeight="1">
      <c r="A67" s="64"/>
      <c r="B67" s="70"/>
      <c r="C67" s="67"/>
      <c r="D67" s="88">
        <v>8</v>
      </c>
      <c r="E67" s="1021" t="s">
        <v>1132</v>
      </c>
      <c r="F67" s="785"/>
      <c r="G67" s="796"/>
      <c r="H67" s="628" t="s">
        <v>1133</v>
      </c>
      <c r="I67" s="108" t="s">
        <v>846</v>
      </c>
      <c r="J67" s="109">
        <v>1</v>
      </c>
      <c r="K67" s="71">
        <v>2</v>
      </c>
      <c r="L67" s="71">
        <f t="shared" si="1"/>
        <v>2</v>
      </c>
      <c r="M67" s="71" t="s">
        <v>1115</v>
      </c>
      <c r="N67" s="110" t="s">
        <v>1134</v>
      </c>
      <c r="O67" s="100"/>
      <c r="P67" s="101"/>
      <c r="Q67" s="55"/>
      <c r="R67" s="55"/>
      <c r="S67" s="55"/>
      <c r="T67" s="55"/>
      <c r="U67" s="55"/>
      <c r="V67" s="55"/>
      <c r="W67" s="55"/>
      <c r="X67" s="55"/>
      <c r="Y67" s="55"/>
      <c r="Z67" s="55"/>
    </row>
    <row r="68" spans="1:26" ht="56.15" customHeight="1">
      <c r="A68" s="64"/>
      <c r="B68" s="70"/>
      <c r="C68" s="67"/>
      <c r="D68" s="88">
        <v>9</v>
      </c>
      <c r="E68" s="1021" t="s">
        <v>1135</v>
      </c>
      <c r="F68" s="785"/>
      <c r="G68" s="796"/>
      <c r="H68" s="73" t="s">
        <v>1136</v>
      </c>
      <c r="I68" s="108" t="s">
        <v>846</v>
      </c>
      <c r="J68" s="109">
        <v>1</v>
      </c>
      <c r="K68" s="71">
        <v>2</v>
      </c>
      <c r="L68" s="71">
        <f t="shared" si="1"/>
        <v>2</v>
      </c>
      <c r="M68" s="71" t="s">
        <v>1115</v>
      </c>
      <c r="N68" s="110" t="s">
        <v>1137</v>
      </c>
      <c r="O68" s="100"/>
      <c r="P68" s="101"/>
      <c r="Q68" s="55"/>
      <c r="R68" s="55"/>
      <c r="S68" s="55"/>
      <c r="T68" s="55"/>
      <c r="U68" s="55"/>
      <c r="V68" s="55"/>
      <c r="W68" s="55"/>
      <c r="X68" s="55"/>
      <c r="Y68" s="55"/>
      <c r="Z68" s="55"/>
    </row>
    <row r="69" spans="1:26" ht="56.15" customHeight="1">
      <c r="A69" s="64"/>
      <c r="B69" s="70"/>
      <c r="C69" s="67"/>
      <c r="D69" s="88">
        <v>10</v>
      </c>
      <c r="E69" s="1021" t="s">
        <v>1138</v>
      </c>
      <c r="F69" s="785"/>
      <c r="G69" s="796"/>
      <c r="H69" s="73" t="s">
        <v>1139</v>
      </c>
      <c r="I69" s="108" t="s">
        <v>846</v>
      </c>
      <c r="J69" s="109">
        <v>1</v>
      </c>
      <c r="K69" s="71">
        <v>2</v>
      </c>
      <c r="L69" s="71">
        <f t="shared" si="1"/>
        <v>2</v>
      </c>
      <c r="M69" s="71" t="s">
        <v>1115</v>
      </c>
      <c r="N69" s="110" t="s">
        <v>1140</v>
      </c>
      <c r="O69" s="100"/>
      <c r="P69" s="101"/>
      <c r="Q69" s="55"/>
      <c r="R69" s="55"/>
      <c r="S69" s="55"/>
      <c r="T69" s="55"/>
      <c r="U69" s="55"/>
      <c r="V69" s="55"/>
      <c r="W69" s="55"/>
      <c r="X69" s="55"/>
      <c r="Y69" s="55"/>
      <c r="Z69" s="55"/>
    </row>
    <row r="70" spans="1:26" ht="127" customHeight="1">
      <c r="A70" s="64"/>
      <c r="B70" s="70"/>
      <c r="C70" s="67"/>
      <c r="D70" s="88">
        <v>11</v>
      </c>
      <c r="E70" s="1021" t="s">
        <v>1141</v>
      </c>
      <c r="F70" s="785"/>
      <c r="G70" s="796"/>
      <c r="H70" s="73" t="s">
        <v>1142</v>
      </c>
      <c r="I70" s="108" t="s">
        <v>846</v>
      </c>
      <c r="J70" s="109">
        <v>1</v>
      </c>
      <c r="K70" s="71">
        <v>2</v>
      </c>
      <c r="L70" s="71">
        <f t="shared" si="1"/>
        <v>2</v>
      </c>
      <c r="M70" s="71" t="s">
        <v>1115</v>
      </c>
      <c r="N70" s="110" t="s">
        <v>1143</v>
      </c>
      <c r="O70" s="100"/>
      <c r="P70" s="101"/>
      <c r="Q70" s="55"/>
      <c r="R70" s="55"/>
      <c r="S70" s="55"/>
      <c r="T70" s="55"/>
      <c r="U70" s="55"/>
      <c r="V70" s="55"/>
      <c r="W70" s="55"/>
      <c r="X70" s="55"/>
      <c r="Y70" s="55"/>
      <c r="Z70" s="55"/>
    </row>
    <row r="71" spans="1:26" ht="106" customHeight="1">
      <c r="A71" s="64"/>
      <c r="B71" s="70"/>
      <c r="C71" s="67"/>
      <c r="D71" s="88">
        <v>12</v>
      </c>
      <c r="E71" s="1021" t="s">
        <v>1144</v>
      </c>
      <c r="F71" s="785"/>
      <c r="G71" s="796"/>
      <c r="H71" s="73" t="s">
        <v>1145</v>
      </c>
      <c r="I71" s="108" t="s">
        <v>846</v>
      </c>
      <c r="J71" s="109">
        <v>1</v>
      </c>
      <c r="K71" s="71">
        <v>2</v>
      </c>
      <c r="L71" s="71">
        <f t="shared" si="1"/>
        <v>2</v>
      </c>
      <c r="M71" s="71" t="s">
        <v>1115</v>
      </c>
      <c r="N71" s="110" t="s">
        <v>1146</v>
      </c>
      <c r="O71" s="100"/>
      <c r="P71" s="101"/>
      <c r="Q71" s="55"/>
      <c r="R71" s="55"/>
      <c r="S71" s="55"/>
      <c r="T71" s="55"/>
      <c r="U71" s="55"/>
      <c r="V71" s="55"/>
      <c r="W71" s="55"/>
      <c r="X71" s="55"/>
      <c r="Y71" s="55"/>
      <c r="Z71" s="55"/>
    </row>
    <row r="72" spans="1:26" ht="102" customHeight="1">
      <c r="A72" s="64"/>
      <c r="B72" s="70"/>
      <c r="C72" s="67"/>
      <c r="D72" s="88">
        <v>13</v>
      </c>
      <c r="E72" s="1021" t="s">
        <v>1147</v>
      </c>
      <c r="F72" s="785"/>
      <c r="G72" s="796"/>
      <c r="H72" s="73" t="s">
        <v>1148</v>
      </c>
      <c r="I72" s="108" t="s">
        <v>846</v>
      </c>
      <c r="J72" s="109">
        <v>1</v>
      </c>
      <c r="K72" s="71">
        <v>2</v>
      </c>
      <c r="L72" s="71">
        <f t="shared" si="1"/>
        <v>2</v>
      </c>
      <c r="M72" s="71" t="s">
        <v>1115</v>
      </c>
      <c r="N72" s="110" t="s">
        <v>1149</v>
      </c>
      <c r="O72" s="100"/>
      <c r="P72" s="101"/>
      <c r="Q72" s="55"/>
      <c r="R72" s="55"/>
      <c r="S72" s="55"/>
      <c r="T72" s="55"/>
      <c r="U72" s="55"/>
      <c r="V72" s="55"/>
      <c r="W72" s="55"/>
      <c r="X72" s="55"/>
      <c r="Y72" s="55"/>
      <c r="Z72" s="55"/>
    </row>
    <row r="73" spans="1:26" ht="97" customHeight="1">
      <c r="A73" s="64"/>
      <c r="B73" s="70"/>
      <c r="C73" s="67"/>
      <c r="D73" s="88">
        <v>14</v>
      </c>
      <c r="E73" s="1021" t="s">
        <v>1150</v>
      </c>
      <c r="F73" s="785"/>
      <c r="G73" s="796"/>
      <c r="H73" s="73" t="s">
        <v>1151</v>
      </c>
      <c r="I73" s="108" t="s">
        <v>846</v>
      </c>
      <c r="J73" s="109">
        <v>1</v>
      </c>
      <c r="K73" s="71">
        <v>2</v>
      </c>
      <c r="L73" s="71">
        <f t="shared" si="1"/>
        <v>2</v>
      </c>
      <c r="M73" s="71" t="s">
        <v>1115</v>
      </c>
      <c r="N73" s="110" t="s">
        <v>1152</v>
      </c>
      <c r="O73" s="100"/>
      <c r="P73" s="101"/>
      <c r="Q73" s="55"/>
      <c r="R73" s="55"/>
      <c r="S73" s="55"/>
      <c r="T73" s="55"/>
      <c r="U73" s="55"/>
      <c r="V73" s="55"/>
      <c r="W73" s="55"/>
      <c r="X73" s="55"/>
      <c r="Y73" s="55"/>
      <c r="Z73" s="55"/>
    </row>
    <row r="74" spans="1:26" ht="107.15" customHeight="1">
      <c r="A74" s="64"/>
      <c r="B74" s="70"/>
      <c r="C74" s="67"/>
      <c r="D74" s="88">
        <v>15</v>
      </c>
      <c r="E74" s="1021" t="s">
        <v>1153</v>
      </c>
      <c r="F74" s="785"/>
      <c r="G74" s="796"/>
      <c r="H74" s="73" t="s">
        <v>1154</v>
      </c>
      <c r="I74" s="108" t="s">
        <v>846</v>
      </c>
      <c r="J74" s="109">
        <v>1</v>
      </c>
      <c r="K74" s="71">
        <v>2</v>
      </c>
      <c r="L74" s="71">
        <f t="shared" si="1"/>
        <v>2</v>
      </c>
      <c r="M74" s="71" t="s">
        <v>1115</v>
      </c>
      <c r="N74" s="110" t="s">
        <v>1155</v>
      </c>
      <c r="O74" s="100"/>
      <c r="P74" s="101"/>
      <c r="Q74" s="55"/>
      <c r="R74" s="55"/>
      <c r="S74" s="55"/>
      <c r="T74" s="55"/>
      <c r="U74" s="55"/>
      <c r="V74" s="55"/>
      <c r="W74" s="55"/>
      <c r="X74" s="55"/>
      <c r="Y74" s="55"/>
      <c r="Z74" s="55"/>
    </row>
    <row r="75" spans="1:26" ht="50.15" customHeight="1">
      <c r="A75" s="64"/>
      <c r="B75" s="70"/>
      <c r="C75" s="67"/>
      <c r="D75" s="88">
        <v>16</v>
      </c>
      <c r="E75" s="1021" t="s">
        <v>1156</v>
      </c>
      <c r="F75" s="785"/>
      <c r="G75" s="796"/>
      <c r="H75" s="73" t="s">
        <v>1157</v>
      </c>
      <c r="I75" s="108" t="s">
        <v>846</v>
      </c>
      <c r="J75" s="109">
        <v>1</v>
      </c>
      <c r="K75" s="71">
        <v>2</v>
      </c>
      <c r="L75" s="71">
        <f t="shared" si="1"/>
        <v>2</v>
      </c>
      <c r="M75" s="71" t="s">
        <v>1115</v>
      </c>
      <c r="N75" s="110" t="s">
        <v>1158</v>
      </c>
      <c r="O75" s="100"/>
      <c r="P75" s="101"/>
      <c r="Q75" s="55"/>
      <c r="R75" s="55"/>
      <c r="S75" s="55"/>
      <c r="T75" s="55"/>
      <c r="U75" s="55"/>
      <c r="V75" s="55"/>
      <c r="W75" s="55"/>
      <c r="X75" s="55"/>
      <c r="Y75" s="55"/>
      <c r="Z75" s="55"/>
    </row>
    <row r="76" spans="1:26" ht="66" customHeight="1">
      <c r="A76" s="64"/>
      <c r="B76" s="70"/>
      <c r="C76" s="67"/>
      <c r="D76" s="88">
        <v>17</v>
      </c>
      <c r="E76" s="1021" t="s">
        <v>1159</v>
      </c>
      <c r="F76" s="785"/>
      <c r="G76" s="796"/>
      <c r="H76" s="73" t="s">
        <v>1160</v>
      </c>
      <c r="I76" s="108" t="s">
        <v>846</v>
      </c>
      <c r="J76" s="109">
        <v>1</v>
      </c>
      <c r="K76" s="71">
        <v>2</v>
      </c>
      <c r="L76" s="71">
        <f t="shared" si="1"/>
        <v>2</v>
      </c>
      <c r="M76" s="71" t="s">
        <v>1115</v>
      </c>
      <c r="N76" s="110" t="s">
        <v>1161</v>
      </c>
      <c r="O76" s="100"/>
      <c r="P76" s="101"/>
      <c r="Q76" s="55"/>
      <c r="R76" s="55"/>
      <c r="S76" s="55"/>
      <c r="T76" s="55"/>
      <c r="U76" s="55"/>
      <c r="V76" s="55"/>
      <c r="W76" s="55"/>
      <c r="X76" s="55"/>
      <c r="Y76" s="55"/>
      <c r="Z76" s="55"/>
    </row>
    <row r="77" spans="1:26" ht="63" customHeight="1">
      <c r="A77" s="64"/>
      <c r="B77" s="70"/>
      <c r="C77" s="67"/>
      <c r="D77" s="88">
        <v>18</v>
      </c>
      <c r="E77" s="1021" t="s">
        <v>1162</v>
      </c>
      <c r="F77" s="785"/>
      <c r="G77" s="796"/>
      <c r="H77" s="73" t="s">
        <v>1163</v>
      </c>
      <c r="I77" s="108" t="s">
        <v>846</v>
      </c>
      <c r="J77" s="109">
        <v>1</v>
      </c>
      <c r="K77" s="71">
        <v>2</v>
      </c>
      <c r="L77" s="71">
        <f t="shared" ref="L77:L84" si="2">SUM(J77*K77)</f>
        <v>2</v>
      </c>
      <c r="M77" s="71" t="s">
        <v>1115</v>
      </c>
      <c r="N77" s="110" t="s">
        <v>1164</v>
      </c>
      <c r="O77" s="100"/>
      <c r="P77" s="101"/>
      <c r="Q77" s="55"/>
      <c r="R77" s="55"/>
      <c r="S77" s="55"/>
      <c r="T77" s="55"/>
      <c r="U77" s="55"/>
      <c r="V77" s="55"/>
      <c r="W77" s="55"/>
      <c r="X77" s="55"/>
      <c r="Y77" s="55"/>
      <c r="Z77" s="55"/>
    </row>
    <row r="78" spans="1:26" ht="65.150000000000006" customHeight="1">
      <c r="A78" s="64"/>
      <c r="B78" s="70"/>
      <c r="C78" s="67"/>
      <c r="D78" s="88">
        <v>19</v>
      </c>
      <c r="E78" s="1021" t="s">
        <v>1165</v>
      </c>
      <c r="F78" s="785"/>
      <c r="G78" s="796"/>
      <c r="H78" s="73" t="s">
        <v>1166</v>
      </c>
      <c r="I78" s="108" t="s">
        <v>846</v>
      </c>
      <c r="J78" s="109">
        <v>1</v>
      </c>
      <c r="K78" s="71">
        <v>2</v>
      </c>
      <c r="L78" s="71">
        <f t="shared" si="2"/>
        <v>2</v>
      </c>
      <c r="M78" s="71" t="s">
        <v>1115</v>
      </c>
      <c r="N78" s="110" t="s">
        <v>1167</v>
      </c>
      <c r="O78" s="100"/>
      <c r="P78" s="101"/>
      <c r="Q78" s="55"/>
      <c r="R78" s="55"/>
      <c r="S78" s="55"/>
      <c r="T78" s="55"/>
      <c r="U78" s="55"/>
      <c r="V78" s="55"/>
      <c r="W78" s="55"/>
      <c r="X78" s="55"/>
      <c r="Y78" s="55"/>
      <c r="Z78" s="55"/>
    </row>
    <row r="79" spans="1:26" ht="60" customHeight="1">
      <c r="A79" s="64"/>
      <c r="B79" s="70"/>
      <c r="C79" s="67"/>
      <c r="D79" s="88">
        <v>20</v>
      </c>
      <c r="E79" s="1021" t="s">
        <v>1168</v>
      </c>
      <c r="F79" s="785"/>
      <c r="G79" s="796"/>
      <c r="H79" s="73" t="s">
        <v>1169</v>
      </c>
      <c r="I79" s="108" t="s">
        <v>846</v>
      </c>
      <c r="J79" s="109">
        <v>1</v>
      </c>
      <c r="K79" s="71">
        <v>2</v>
      </c>
      <c r="L79" s="71">
        <f t="shared" si="2"/>
        <v>2</v>
      </c>
      <c r="M79" s="71" t="s">
        <v>1115</v>
      </c>
      <c r="N79" s="110" t="s">
        <v>1170</v>
      </c>
      <c r="O79" s="100"/>
      <c r="P79" s="101"/>
      <c r="Q79" s="55"/>
      <c r="R79" s="55"/>
      <c r="S79" s="55"/>
      <c r="T79" s="55"/>
      <c r="U79" s="55"/>
      <c r="V79" s="55"/>
      <c r="W79" s="55"/>
      <c r="X79" s="55"/>
      <c r="Y79" s="55"/>
      <c r="Z79" s="55"/>
    </row>
    <row r="80" spans="1:26" ht="62.15" customHeight="1">
      <c r="A80" s="64"/>
      <c r="B80" s="70"/>
      <c r="C80" s="67"/>
      <c r="D80" s="88">
        <v>21</v>
      </c>
      <c r="E80" s="1021" t="s">
        <v>1171</v>
      </c>
      <c r="F80" s="785"/>
      <c r="G80" s="796"/>
      <c r="H80" s="73" t="s">
        <v>1172</v>
      </c>
      <c r="I80" s="108" t="s">
        <v>846</v>
      </c>
      <c r="J80" s="109">
        <v>1</v>
      </c>
      <c r="K80" s="71">
        <v>2</v>
      </c>
      <c r="L80" s="71">
        <f t="shared" si="2"/>
        <v>2</v>
      </c>
      <c r="M80" s="71" t="s">
        <v>1115</v>
      </c>
      <c r="N80" s="110" t="s">
        <v>1173</v>
      </c>
      <c r="O80" s="100"/>
      <c r="P80" s="101"/>
      <c r="Q80" s="55"/>
      <c r="R80" s="55"/>
      <c r="S80" s="55"/>
      <c r="T80" s="55"/>
      <c r="U80" s="55"/>
      <c r="V80" s="55"/>
      <c r="W80" s="55"/>
      <c r="X80" s="55"/>
      <c r="Y80" s="55"/>
      <c r="Z80" s="55"/>
    </row>
    <row r="81" spans="1:26" ht="60" customHeight="1">
      <c r="A81" s="64"/>
      <c r="B81" s="70"/>
      <c r="C81" s="67"/>
      <c r="D81" s="88">
        <v>22</v>
      </c>
      <c r="E81" s="1021" t="s">
        <v>1174</v>
      </c>
      <c r="F81" s="785"/>
      <c r="G81" s="796"/>
      <c r="H81" s="73" t="s">
        <v>1175</v>
      </c>
      <c r="I81" s="108" t="s">
        <v>846</v>
      </c>
      <c r="J81" s="109">
        <v>1</v>
      </c>
      <c r="K81" s="71">
        <v>2</v>
      </c>
      <c r="L81" s="71">
        <f t="shared" si="2"/>
        <v>2</v>
      </c>
      <c r="M81" s="71" t="s">
        <v>1115</v>
      </c>
      <c r="N81" s="110" t="s">
        <v>1176</v>
      </c>
      <c r="O81" s="100"/>
      <c r="P81" s="101"/>
      <c r="Q81" s="55"/>
      <c r="R81" s="55"/>
      <c r="S81" s="55"/>
      <c r="T81" s="55"/>
      <c r="U81" s="55"/>
      <c r="V81" s="55"/>
      <c r="W81" s="55"/>
      <c r="X81" s="55"/>
      <c r="Y81" s="55"/>
      <c r="Z81" s="55"/>
    </row>
    <row r="82" spans="1:26" ht="61" customHeight="1">
      <c r="A82" s="64"/>
      <c r="B82" s="70"/>
      <c r="C82" s="67"/>
      <c r="D82" s="88">
        <v>23</v>
      </c>
      <c r="E82" s="1021" t="s">
        <v>1177</v>
      </c>
      <c r="F82" s="785"/>
      <c r="G82" s="796"/>
      <c r="H82" s="73" t="s">
        <v>1178</v>
      </c>
      <c r="I82" s="108" t="s">
        <v>846</v>
      </c>
      <c r="J82" s="109">
        <v>1</v>
      </c>
      <c r="K82" s="71">
        <v>2</v>
      </c>
      <c r="L82" s="71">
        <f t="shared" si="2"/>
        <v>2</v>
      </c>
      <c r="M82" s="71" t="s">
        <v>1115</v>
      </c>
      <c r="N82" s="110" t="s">
        <v>1179</v>
      </c>
      <c r="O82" s="100"/>
      <c r="P82" s="101"/>
      <c r="Q82" s="55"/>
      <c r="R82" s="55"/>
      <c r="S82" s="55"/>
      <c r="T82" s="55"/>
      <c r="U82" s="55"/>
      <c r="V82" s="55"/>
      <c r="W82" s="55"/>
      <c r="X82" s="55"/>
      <c r="Y82" s="55"/>
      <c r="Z82" s="55"/>
    </row>
    <row r="83" spans="1:26" ht="64" customHeight="1">
      <c r="A83" s="64"/>
      <c r="B83" s="70"/>
      <c r="C83" s="67"/>
      <c r="D83" s="88">
        <v>24</v>
      </c>
      <c r="E83" s="1021" t="s">
        <v>1180</v>
      </c>
      <c r="F83" s="785"/>
      <c r="G83" s="796"/>
      <c r="H83" s="73" t="s">
        <v>1181</v>
      </c>
      <c r="I83" s="108" t="s">
        <v>846</v>
      </c>
      <c r="J83" s="109">
        <v>1</v>
      </c>
      <c r="K83" s="71">
        <v>2</v>
      </c>
      <c r="L83" s="71">
        <f t="shared" si="2"/>
        <v>2</v>
      </c>
      <c r="M83" s="71" t="s">
        <v>1115</v>
      </c>
      <c r="N83" s="110" t="s">
        <v>1182</v>
      </c>
      <c r="O83" s="100"/>
      <c r="P83" s="101"/>
      <c r="Q83" s="55"/>
      <c r="R83" s="55"/>
      <c r="S83" s="55"/>
      <c r="T83" s="55"/>
      <c r="U83" s="55"/>
      <c r="V83" s="55"/>
      <c r="W83" s="55"/>
      <c r="X83" s="55"/>
      <c r="Y83" s="55"/>
      <c r="Z83" s="55"/>
    </row>
    <row r="84" spans="1:26" ht="65.150000000000006" customHeight="1">
      <c r="A84" s="64"/>
      <c r="B84" s="70"/>
      <c r="C84" s="67"/>
      <c r="D84" s="88">
        <v>25</v>
      </c>
      <c r="E84" s="1021" t="s">
        <v>1183</v>
      </c>
      <c r="F84" s="785"/>
      <c r="G84" s="796"/>
      <c r="H84" s="73" t="s">
        <v>1184</v>
      </c>
      <c r="I84" s="108" t="s">
        <v>846</v>
      </c>
      <c r="J84" s="109">
        <v>1</v>
      </c>
      <c r="K84" s="71">
        <v>2</v>
      </c>
      <c r="L84" s="71">
        <f t="shared" si="2"/>
        <v>2</v>
      </c>
      <c r="M84" s="71" t="s">
        <v>1115</v>
      </c>
      <c r="N84" s="110" t="s">
        <v>1185</v>
      </c>
      <c r="O84" s="100"/>
      <c r="P84" s="101"/>
      <c r="Q84" s="55"/>
      <c r="R84" s="55"/>
      <c r="S84" s="55"/>
      <c r="T84" s="55"/>
      <c r="U84" s="55"/>
      <c r="V84" s="55"/>
      <c r="W84" s="55"/>
      <c r="X84" s="55"/>
      <c r="Y84" s="55"/>
      <c r="Z84" s="55"/>
    </row>
    <row r="85" spans="1:26" ht="19.5" customHeight="1">
      <c r="A85" s="69"/>
      <c r="B85" s="70"/>
      <c r="C85" s="65">
        <v>2</v>
      </c>
      <c r="D85" s="788" t="s">
        <v>308</v>
      </c>
      <c r="E85" s="785"/>
      <c r="F85" s="785"/>
      <c r="G85" s="796"/>
      <c r="H85" s="63"/>
      <c r="I85" s="76"/>
      <c r="J85" s="102"/>
      <c r="K85" s="103"/>
      <c r="L85" s="103"/>
      <c r="M85" s="103"/>
      <c r="N85" s="105"/>
      <c r="O85" s="100"/>
      <c r="P85" s="101"/>
      <c r="Q85" s="55"/>
      <c r="R85" s="55"/>
      <c r="S85" s="55"/>
      <c r="T85" s="55"/>
      <c r="U85" s="55"/>
      <c r="V85" s="55"/>
      <c r="W85" s="55"/>
      <c r="X85" s="55"/>
      <c r="Y85" s="55"/>
      <c r="Z85" s="55"/>
    </row>
    <row r="86" spans="1:26" ht="19.5" customHeight="1">
      <c r="A86" s="69"/>
      <c r="B86" s="70"/>
      <c r="C86" s="67"/>
      <c r="D86" s="76" t="s">
        <v>28</v>
      </c>
      <c r="E86" s="808" t="s">
        <v>307</v>
      </c>
      <c r="F86" s="785"/>
      <c r="G86" s="796"/>
      <c r="H86" s="63"/>
      <c r="I86" s="122"/>
      <c r="J86" s="102"/>
      <c r="K86" s="103"/>
      <c r="L86" s="103"/>
      <c r="M86" s="103"/>
      <c r="N86" s="105"/>
      <c r="O86" s="100"/>
      <c r="P86" s="101"/>
      <c r="Q86" s="55"/>
      <c r="R86" s="55"/>
      <c r="S86" s="55"/>
      <c r="T86" s="55"/>
      <c r="U86" s="55"/>
      <c r="V86" s="55"/>
      <c r="W86" s="55"/>
      <c r="X86" s="55"/>
      <c r="Y86" s="55"/>
      <c r="Z86" s="55"/>
    </row>
    <row r="87" spans="1:26" ht="19.5" customHeight="1">
      <c r="A87" s="131"/>
      <c r="B87" s="72"/>
      <c r="C87" s="71"/>
      <c r="D87" s="76" t="s">
        <v>31</v>
      </c>
      <c r="E87" s="78" t="s">
        <v>293</v>
      </c>
      <c r="F87" s="132"/>
      <c r="G87" s="133"/>
      <c r="H87" s="63"/>
      <c r="I87" s="122"/>
      <c r="J87" s="102"/>
      <c r="K87" s="103"/>
      <c r="L87" s="60"/>
      <c r="M87" s="103"/>
      <c r="N87" s="105"/>
      <c r="O87" s="100"/>
      <c r="P87" s="101"/>
      <c r="Q87" s="55"/>
      <c r="R87" s="55"/>
      <c r="S87" s="55"/>
      <c r="T87" s="55"/>
      <c r="U87" s="55"/>
      <c r="V87" s="55"/>
      <c r="W87" s="55"/>
      <c r="X87" s="55"/>
      <c r="Y87" s="55"/>
      <c r="Z87" s="55"/>
    </row>
    <row r="88" spans="1:26" ht="68.150000000000006" customHeight="1">
      <c r="A88" s="69"/>
      <c r="B88" s="70"/>
      <c r="C88" s="71"/>
      <c r="D88" s="72">
        <v>1</v>
      </c>
      <c r="E88" s="1021" t="s">
        <v>1186</v>
      </c>
      <c r="F88" s="785"/>
      <c r="G88" s="796"/>
      <c r="H88" s="73" t="s">
        <v>1187</v>
      </c>
      <c r="I88" s="108" t="s">
        <v>846</v>
      </c>
      <c r="J88" s="109">
        <v>1</v>
      </c>
      <c r="K88" s="71">
        <v>1</v>
      </c>
      <c r="L88" s="71">
        <f>SUM(J88*K88)</f>
        <v>1</v>
      </c>
      <c r="M88" s="71" t="s">
        <v>1115</v>
      </c>
      <c r="N88" s="110" t="s">
        <v>1188</v>
      </c>
      <c r="O88" s="111"/>
      <c r="P88" s="107"/>
      <c r="Q88" s="55"/>
      <c r="R88" s="55"/>
      <c r="S88" s="55"/>
      <c r="T88" s="55"/>
      <c r="U88" s="55"/>
      <c r="V88" s="55"/>
      <c r="W88" s="55"/>
      <c r="X88" s="55"/>
      <c r="Y88" s="55"/>
      <c r="Z88" s="55"/>
    </row>
    <row r="89" spans="1:26" ht="68.150000000000006" customHeight="1">
      <c r="A89" s="69"/>
      <c r="B89" s="70"/>
      <c r="C89" s="71"/>
      <c r="D89" s="72">
        <v>2</v>
      </c>
      <c r="E89" s="1021" t="s">
        <v>1189</v>
      </c>
      <c r="F89" s="785"/>
      <c r="G89" s="796"/>
      <c r="H89" s="73" t="s">
        <v>1190</v>
      </c>
      <c r="I89" s="108" t="s">
        <v>846</v>
      </c>
      <c r="J89" s="109">
        <v>1</v>
      </c>
      <c r="K89" s="71">
        <v>1</v>
      </c>
      <c r="L89" s="71">
        <f>SUM(J89*K89)</f>
        <v>1</v>
      </c>
      <c r="M89" s="71" t="s">
        <v>1115</v>
      </c>
      <c r="N89" s="110" t="s">
        <v>1191</v>
      </c>
      <c r="O89" s="111"/>
      <c r="P89" s="107"/>
      <c r="Q89" s="55"/>
      <c r="R89" s="55"/>
      <c r="S89" s="55"/>
      <c r="T89" s="55"/>
      <c r="U89" s="55"/>
      <c r="V89" s="55"/>
      <c r="W89" s="55"/>
      <c r="X89" s="55"/>
      <c r="Y89" s="55"/>
      <c r="Z89" s="55"/>
    </row>
    <row r="90" spans="1:26" ht="68.150000000000006" customHeight="1">
      <c r="A90" s="69"/>
      <c r="B90" s="70"/>
      <c r="C90" s="71"/>
      <c r="D90" s="72">
        <v>3</v>
      </c>
      <c r="E90" s="1021" t="s">
        <v>1192</v>
      </c>
      <c r="F90" s="785"/>
      <c r="G90" s="796"/>
      <c r="H90" s="73" t="s">
        <v>1193</v>
      </c>
      <c r="I90" s="108" t="s">
        <v>846</v>
      </c>
      <c r="J90" s="109">
        <v>1</v>
      </c>
      <c r="K90" s="71">
        <v>1</v>
      </c>
      <c r="L90" s="71">
        <f t="shared" ref="L90:L95" si="3">SUM(J90*K90)</f>
        <v>1</v>
      </c>
      <c r="M90" s="71" t="s">
        <v>1115</v>
      </c>
      <c r="N90" s="110" t="s">
        <v>1194</v>
      </c>
      <c r="O90" s="111"/>
      <c r="P90" s="107"/>
      <c r="Q90" s="55"/>
      <c r="R90" s="55"/>
      <c r="S90" s="55"/>
      <c r="T90" s="55"/>
      <c r="U90" s="55"/>
      <c r="V90" s="55"/>
      <c r="W90" s="55"/>
      <c r="X90" s="55"/>
      <c r="Y90" s="55"/>
      <c r="Z90" s="55"/>
    </row>
    <row r="91" spans="1:26" ht="62.15" customHeight="1">
      <c r="A91" s="69"/>
      <c r="B91" s="70"/>
      <c r="C91" s="71"/>
      <c r="D91" s="72">
        <v>4</v>
      </c>
      <c r="E91" s="1021" t="s">
        <v>1195</v>
      </c>
      <c r="F91" s="1022"/>
      <c r="G91" s="1023"/>
      <c r="H91" s="73" t="s">
        <v>1196</v>
      </c>
      <c r="I91" s="108" t="s">
        <v>846</v>
      </c>
      <c r="J91" s="109">
        <v>1</v>
      </c>
      <c r="K91" s="71">
        <v>1</v>
      </c>
      <c r="L91" s="71">
        <f t="shared" si="3"/>
        <v>1</v>
      </c>
      <c r="M91" s="71" t="s">
        <v>1115</v>
      </c>
      <c r="N91" s="110" t="s">
        <v>1197</v>
      </c>
      <c r="O91" s="111"/>
      <c r="P91" s="107"/>
      <c r="Q91" s="55"/>
      <c r="R91" s="55"/>
      <c r="S91" s="55"/>
      <c r="T91" s="55"/>
      <c r="U91" s="55"/>
      <c r="V91" s="55"/>
      <c r="W91" s="55"/>
      <c r="X91" s="55"/>
      <c r="Y91" s="55"/>
      <c r="Z91" s="55"/>
    </row>
    <row r="92" spans="1:26" ht="62.15" customHeight="1">
      <c r="A92" s="69"/>
      <c r="B92" s="70"/>
      <c r="C92" s="71"/>
      <c r="D92" s="72">
        <v>5</v>
      </c>
      <c r="E92" s="1021" t="s">
        <v>1198</v>
      </c>
      <c r="F92" s="1022"/>
      <c r="G92" s="1023"/>
      <c r="H92" s="628" t="s">
        <v>1199</v>
      </c>
      <c r="I92" s="108" t="s">
        <v>846</v>
      </c>
      <c r="J92" s="109">
        <v>1</v>
      </c>
      <c r="K92" s="71">
        <v>1</v>
      </c>
      <c r="L92" s="71">
        <f t="shared" si="3"/>
        <v>1</v>
      </c>
      <c r="M92" s="71" t="s">
        <v>1115</v>
      </c>
      <c r="N92" s="110" t="s">
        <v>1200</v>
      </c>
      <c r="O92" s="111"/>
      <c r="P92" s="107"/>
      <c r="Q92" s="55"/>
      <c r="R92" s="55"/>
      <c r="S92" s="55"/>
      <c r="T92" s="55"/>
      <c r="U92" s="55"/>
      <c r="V92" s="55"/>
      <c r="W92" s="55"/>
      <c r="X92" s="55"/>
      <c r="Y92" s="55"/>
      <c r="Z92" s="55"/>
    </row>
    <row r="93" spans="1:26" ht="62.15" customHeight="1">
      <c r="A93" s="69"/>
      <c r="B93" s="70"/>
      <c r="C93" s="71"/>
      <c r="D93" s="72">
        <v>6</v>
      </c>
      <c r="E93" s="1021" t="s">
        <v>1201</v>
      </c>
      <c r="F93" s="1022"/>
      <c r="G93" s="1023"/>
      <c r="H93" s="73" t="s">
        <v>1202</v>
      </c>
      <c r="I93" s="108" t="s">
        <v>846</v>
      </c>
      <c r="J93" s="109">
        <v>1</v>
      </c>
      <c r="K93" s="71">
        <v>1</v>
      </c>
      <c r="L93" s="71">
        <f t="shared" si="3"/>
        <v>1</v>
      </c>
      <c r="M93" s="71" t="s">
        <v>1115</v>
      </c>
      <c r="N93" s="110" t="s">
        <v>1203</v>
      </c>
      <c r="O93" s="111"/>
      <c r="P93" s="107"/>
      <c r="Q93" s="55"/>
      <c r="R93" s="55"/>
      <c r="S93" s="55"/>
      <c r="T93" s="55"/>
      <c r="U93" s="55"/>
      <c r="V93" s="55"/>
      <c r="W93" s="55"/>
      <c r="X93" s="55"/>
      <c r="Y93" s="55"/>
      <c r="Z93" s="55"/>
    </row>
    <row r="94" spans="1:26" ht="62.15" customHeight="1">
      <c r="A94" s="69"/>
      <c r="B94" s="70"/>
      <c r="C94" s="71"/>
      <c r="D94" s="72">
        <v>7</v>
      </c>
      <c r="E94" s="1021" t="s">
        <v>1204</v>
      </c>
      <c r="F94" s="1009"/>
      <c r="G94" s="991"/>
      <c r="H94" s="73" t="s">
        <v>1205</v>
      </c>
      <c r="I94" s="108" t="s">
        <v>846</v>
      </c>
      <c r="J94" s="109">
        <v>1</v>
      </c>
      <c r="K94" s="71">
        <v>1</v>
      </c>
      <c r="L94" s="71">
        <f t="shared" si="3"/>
        <v>1</v>
      </c>
      <c r="M94" s="71" t="s">
        <v>1115</v>
      </c>
      <c r="N94" s="110" t="s">
        <v>1206</v>
      </c>
      <c r="O94" s="111"/>
      <c r="P94" s="107"/>
      <c r="Q94" s="55"/>
      <c r="R94" s="55"/>
      <c r="S94" s="55"/>
      <c r="T94" s="55"/>
      <c r="U94" s="55"/>
      <c r="V94" s="55"/>
      <c r="W94" s="55"/>
      <c r="X94" s="55"/>
      <c r="Y94" s="55"/>
      <c r="Z94" s="55"/>
    </row>
    <row r="95" spans="1:26" ht="66" customHeight="1">
      <c r="A95" s="69"/>
      <c r="B95" s="70"/>
      <c r="C95" s="71"/>
      <c r="D95" s="72">
        <v>8</v>
      </c>
      <c r="E95" s="1021" t="s">
        <v>1207</v>
      </c>
      <c r="F95" s="785"/>
      <c r="G95" s="796"/>
      <c r="H95" s="73" t="s">
        <v>1208</v>
      </c>
      <c r="I95" s="108" t="s">
        <v>846</v>
      </c>
      <c r="J95" s="109">
        <v>1</v>
      </c>
      <c r="K95" s="71">
        <v>1</v>
      </c>
      <c r="L95" s="71">
        <f t="shared" si="3"/>
        <v>1</v>
      </c>
      <c r="M95" s="74" t="s">
        <v>1115</v>
      </c>
      <c r="N95" s="143" t="s">
        <v>1209</v>
      </c>
      <c r="O95" s="144"/>
      <c r="P95" s="107"/>
      <c r="Q95" s="55"/>
      <c r="R95" s="55"/>
      <c r="S95" s="55"/>
      <c r="T95" s="55"/>
      <c r="U95" s="55"/>
      <c r="V95" s="55"/>
      <c r="W95" s="55"/>
      <c r="X95" s="55"/>
      <c r="Y95" s="55"/>
      <c r="Z95" s="55"/>
    </row>
    <row r="96" spans="1:26" ht="19.5" customHeight="1">
      <c r="A96" s="64"/>
      <c r="B96" s="67" t="s">
        <v>184</v>
      </c>
      <c r="C96" s="792" t="s">
        <v>309</v>
      </c>
      <c r="D96" s="793"/>
      <c r="E96" s="793"/>
      <c r="F96" s="793"/>
      <c r="G96" s="794"/>
      <c r="H96" s="73"/>
      <c r="I96" s="72"/>
      <c r="J96" s="109"/>
      <c r="K96" s="145"/>
      <c r="L96" s="60">
        <v>0</v>
      </c>
      <c r="M96" s="145"/>
      <c r="N96" s="146"/>
      <c r="O96" s="111"/>
      <c r="P96" s="107" t="s">
        <v>1033</v>
      </c>
      <c r="Q96" s="55"/>
      <c r="R96" s="55"/>
      <c r="S96" s="55"/>
      <c r="T96" s="55"/>
      <c r="U96" s="55"/>
      <c r="V96" s="55"/>
      <c r="W96" s="55"/>
      <c r="X96" s="55"/>
      <c r="Y96" s="55"/>
      <c r="Z96" s="55"/>
    </row>
    <row r="97" spans="1:26" ht="32.25" customHeight="1">
      <c r="A97" s="64"/>
      <c r="B97" s="67"/>
      <c r="C97" s="65">
        <v>1</v>
      </c>
      <c r="D97" s="788" t="s">
        <v>310</v>
      </c>
      <c r="E97" s="785"/>
      <c r="F97" s="785"/>
      <c r="G97" s="796"/>
      <c r="H97" s="63"/>
      <c r="I97" s="76"/>
      <c r="J97" s="102"/>
      <c r="K97" s="103"/>
      <c r="L97" s="103"/>
      <c r="M97" s="103"/>
      <c r="N97" s="105"/>
      <c r="O97" s="100"/>
      <c r="P97" s="101"/>
      <c r="Q97" s="55"/>
      <c r="R97" s="55"/>
      <c r="S97" s="55"/>
      <c r="T97" s="55"/>
      <c r="U97" s="55"/>
      <c r="V97" s="55"/>
      <c r="W97" s="55"/>
      <c r="X97" s="55"/>
      <c r="Y97" s="55"/>
      <c r="Z97" s="55"/>
    </row>
    <row r="98" spans="1:26" ht="19.5" customHeight="1">
      <c r="A98" s="64"/>
      <c r="B98" s="70"/>
      <c r="C98" s="67"/>
      <c r="D98" s="76" t="s">
        <v>296</v>
      </c>
      <c r="E98" s="788" t="s">
        <v>311</v>
      </c>
      <c r="F98" s="785"/>
      <c r="G98" s="796"/>
      <c r="H98" s="63"/>
      <c r="I98" s="122"/>
      <c r="J98" s="102"/>
      <c r="K98" s="103"/>
      <c r="L98" s="103"/>
      <c r="M98" s="103"/>
      <c r="N98" s="105"/>
      <c r="O98" s="100"/>
      <c r="P98" s="101"/>
      <c r="Q98" s="55"/>
      <c r="R98" s="55"/>
      <c r="S98" s="55"/>
      <c r="T98" s="55"/>
      <c r="U98" s="55"/>
      <c r="V98" s="55"/>
      <c r="W98" s="55"/>
      <c r="X98" s="55"/>
      <c r="Y98" s="55"/>
      <c r="Z98" s="55"/>
    </row>
    <row r="99" spans="1:26" ht="19.5" customHeight="1">
      <c r="A99" s="64"/>
      <c r="B99" s="67"/>
      <c r="C99" s="67"/>
      <c r="D99" s="76" t="s">
        <v>275</v>
      </c>
      <c r="E99" s="788" t="s">
        <v>312</v>
      </c>
      <c r="F99" s="785"/>
      <c r="G99" s="796"/>
      <c r="H99" s="63"/>
      <c r="I99" s="122"/>
      <c r="J99" s="102"/>
      <c r="K99" s="103"/>
      <c r="L99" s="103"/>
      <c r="M99" s="103"/>
      <c r="N99" s="105"/>
      <c r="O99" s="100"/>
      <c r="P99" s="101"/>
      <c r="Q99" s="55"/>
      <c r="R99" s="55"/>
      <c r="S99" s="55"/>
      <c r="T99" s="55"/>
      <c r="U99" s="55"/>
      <c r="V99" s="55"/>
      <c r="W99" s="55"/>
      <c r="X99" s="55"/>
      <c r="Y99" s="55"/>
      <c r="Z99" s="55"/>
    </row>
    <row r="100" spans="1:26" ht="19.5" customHeight="1">
      <c r="A100" s="64"/>
      <c r="B100" s="67"/>
      <c r="C100" s="71"/>
      <c r="D100" s="76" t="s">
        <v>299</v>
      </c>
      <c r="E100" s="788" t="s">
        <v>313</v>
      </c>
      <c r="F100" s="785"/>
      <c r="G100" s="796"/>
      <c r="H100" s="63"/>
      <c r="I100" s="76"/>
      <c r="J100" s="102"/>
      <c r="K100" s="103"/>
      <c r="L100" s="103"/>
      <c r="M100" s="103"/>
      <c r="N100" s="105"/>
      <c r="O100" s="100"/>
      <c r="P100" s="101"/>
      <c r="Q100" s="55"/>
      <c r="R100" s="55"/>
      <c r="S100" s="55"/>
      <c r="T100" s="55"/>
      <c r="U100" s="55"/>
      <c r="V100" s="55"/>
      <c r="W100" s="55"/>
      <c r="X100" s="55"/>
      <c r="Y100" s="55"/>
      <c r="Z100" s="55"/>
    </row>
    <row r="101" spans="1:26" ht="19.5" customHeight="1">
      <c r="A101" s="64"/>
      <c r="B101" s="67"/>
      <c r="C101" s="65">
        <v>2</v>
      </c>
      <c r="D101" s="788" t="s">
        <v>314</v>
      </c>
      <c r="E101" s="785"/>
      <c r="F101" s="785"/>
      <c r="G101" s="796"/>
      <c r="H101" s="63"/>
      <c r="I101" s="147"/>
      <c r="J101" s="102"/>
      <c r="K101" s="103"/>
      <c r="L101" s="103"/>
      <c r="M101" s="103"/>
      <c r="N101" s="105"/>
      <c r="O101" s="100"/>
      <c r="P101" s="101"/>
      <c r="Q101" s="55"/>
      <c r="R101" s="55"/>
      <c r="S101" s="55"/>
      <c r="T101" s="55"/>
      <c r="U101" s="55"/>
      <c r="V101" s="55"/>
      <c r="W101" s="55"/>
      <c r="X101" s="55"/>
      <c r="Y101" s="55"/>
      <c r="Z101" s="55"/>
    </row>
    <row r="102" spans="1:26" ht="19.5" customHeight="1">
      <c r="A102" s="64"/>
      <c r="B102" s="67"/>
      <c r="C102" s="67"/>
      <c r="D102" s="68" t="s">
        <v>28</v>
      </c>
      <c r="E102" s="808" t="s">
        <v>263</v>
      </c>
      <c r="F102" s="785"/>
      <c r="G102" s="796"/>
      <c r="H102" s="63"/>
      <c r="I102" s="147"/>
      <c r="J102" s="102"/>
      <c r="K102" s="103"/>
      <c r="L102" s="103"/>
      <c r="M102" s="103"/>
      <c r="N102" s="105"/>
      <c r="O102" s="100"/>
      <c r="P102" s="101"/>
      <c r="Q102" s="55"/>
      <c r="R102" s="55"/>
      <c r="S102" s="55"/>
      <c r="T102" s="55"/>
      <c r="U102" s="55"/>
      <c r="V102" s="55"/>
      <c r="W102" s="55"/>
      <c r="X102" s="55"/>
      <c r="Y102" s="55"/>
      <c r="Z102" s="55"/>
    </row>
    <row r="103" spans="1:26" ht="19.5" customHeight="1">
      <c r="A103" s="64"/>
      <c r="B103" s="67"/>
      <c r="C103" s="67"/>
      <c r="D103" s="68" t="s">
        <v>275</v>
      </c>
      <c r="E103" s="808" t="s">
        <v>264</v>
      </c>
      <c r="F103" s="785"/>
      <c r="G103" s="796"/>
      <c r="H103" s="63"/>
      <c r="I103" s="147"/>
      <c r="J103" s="102"/>
      <c r="K103" s="103"/>
      <c r="L103" s="103"/>
      <c r="M103" s="103"/>
      <c r="N103" s="105"/>
      <c r="O103" s="100"/>
      <c r="P103" s="101"/>
      <c r="Q103" s="55"/>
      <c r="R103" s="55"/>
      <c r="S103" s="55"/>
      <c r="T103" s="55"/>
      <c r="U103" s="55"/>
      <c r="V103" s="55"/>
      <c r="W103" s="55"/>
      <c r="X103" s="55"/>
      <c r="Y103" s="55"/>
      <c r="Z103" s="55"/>
    </row>
    <row r="104" spans="1:26" ht="19.5" customHeight="1">
      <c r="A104" s="64"/>
      <c r="B104" s="71"/>
      <c r="C104" s="71"/>
      <c r="D104" s="68" t="s">
        <v>299</v>
      </c>
      <c r="E104" s="808" t="s">
        <v>315</v>
      </c>
      <c r="F104" s="785"/>
      <c r="G104" s="796"/>
      <c r="H104" s="63"/>
      <c r="I104" s="147"/>
      <c r="J104" s="102"/>
      <c r="K104" s="103"/>
      <c r="L104" s="103"/>
      <c r="M104" s="103"/>
      <c r="N104" s="105"/>
      <c r="O104" s="100"/>
      <c r="P104" s="101"/>
      <c r="Q104" s="55"/>
      <c r="R104" s="55"/>
      <c r="S104" s="55"/>
      <c r="T104" s="55"/>
      <c r="U104" s="55"/>
      <c r="V104" s="55"/>
      <c r="W104" s="55"/>
      <c r="X104" s="55"/>
      <c r="Y104" s="55"/>
      <c r="Z104" s="55"/>
    </row>
    <row r="105" spans="1:26" ht="30" customHeight="1">
      <c r="A105" s="64"/>
      <c r="B105" s="81" t="s">
        <v>187</v>
      </c>
      <c r="C105" s="788" t="s">
        <v>316</v>
      </c>
      <c r="D105" s="785"/>
      <c r="E105" s="785"/>
      <c r="F105" s="785"/>
      <c r="G105" s="796"/>
      <c r="H105" s="135"/>
      <c r="I105" s="76"/>
      <c r="J105" s="102"/>
      <c r="K105" s="103"/>
      <c r="L105" s="60">
        <v>0</v>
      </c>
      <c r="M105" s="103"/>
      <c r="N105" s="105"/>
      <c r="O105" s="100"/>
      <c r="P105" s="107" t="s">
        <v>1033</v>
      </c>
      <c r="Q105" s="55"/>
      <c r="R105" s="55"/>
      <c r="S105" s="55"/>
      <c r="T105" s="55"/>
      <c r="U105" s="55"/>
      <c r="V105" s="55"/>
      <c r="W105" s="55"/>
      <c r="X105" s="55"/>
      <c r="Y105" s="55"/>
      <c r="Z105" s="55"/>
    </row>
    <row r="106" spans="1:26" ht="19.5" customHeight="1">
      <c r="A106" s="64"/>
      <c r="B106" s="70"/>
      <c r="C106" s="68">
        <v>1</v>
      </c>
      <c r="D106" s="788" t="s">
        <v>317</v>
      </c>
      <c r="E106" s="785"/>
      <c r="F106" s="785"/>
      <c r="G106" s="796"/>
      <c r="H106" s="135"/>
      <c r="I106" s="76"/>
      <c r="J106" s="102"/>
      <c r="K106" s="103"/>
      <c r="L106" s="103"/>
      <c r="M106" s="103"/>
      <c r="N106" s="105"/>
      <c r="O106" s="100"/>
      <c r="P106" s="101"/>
      <c r="Q106" s="55"/>
      <c r="R106" s="55"/>
      <c r="S106" s="55"/>
      <c r="T106" s="55"/>
      <c r="U106" s="55"/>
      <c r="V106" s="55"/>
      <c r="W106" s="55"/>
      <c r="X106" s="55"/>
      <c r="Y106" s="55"/>
      <c r="Z106" s="55"/>
    </row>
    <row r="107" spans="1:26" ht="19.5" customHeight="1">
      <c r="A107" s="64"/>
      <c r="B107" s="70"/>
      <c r="C107" s="68">
        <v>2</v>
      </c>
      <c r="D107" s="788" t="s">
        <v>318</v>
      </c>
      <c r="E107" s="785"/>
      <c r="F107" s="785"/>
      <c r="G107" s="796"/>
      <c r="H107" s="63"/>
      <c r="I107" s="147"/>
      <c r="J107" s="102"/>
      <c r="K107" s="103"/>
      <c r="L107" s="103"/>
      <c r="M107" s="103"/>
      <c r="N107" s="105"/>
      <c r="O107" s="100"/>
      <c r="P107" s="101"/>
      <c r="Q107" s="55"/>
      <c r="R107" s="55"/>
      <c r="S107" s="55"/>
      <c r="T107" s="55"/>
      <c r="U107" s="55"/>
      <c r="V107" s="55"/>
      <c r="W107" s="55"/>
      <c r="X107" s="55"/>
      <c r="Y107" s="55"/>
      <c r="Z107" s="55"/>
    </row>
    <row r="108" spans="1:26" ht="19.5" customHeight="1">
      <c r="A108" s="64"/>
      <c r="B108" s="71"/>
      <c r="C108" s="68">
        <v>3</v>
      </c>
      <c r="D108" s="788" t="s">
        <v>319</v>
      </c>
      <c r="E108" s="785"/>
      <c r="F108" s="785"/>
      <c r="G108" s="796"/>
      <c r="H108" s="63"/>
      <c r="I108" s="147"/>
      <c r="J108" s="102"/>
      <c r="K108" s="103"/>
      <c r="L108" s="103"/>
      <c r="M108" s="103"/>
      <c r="N108" s="105"/>
      <c r="O108" s="100"/>
      <c r="P108" s="101"/>
      <c r="Q108" s="55"/>
      <c r="R108" s="55"/>
      <c r="S108" s="55"/>
      <c r="T108" s="55"/>
      <c r="U108" s="55"/>
      <c r="V108" s="55"/>
      <c r="W108" s="55"/>
      <c r="X108" s="55"/>
      <c r="Y108" s="55"/>
      <c r="Z108" s="55"/>
    </row>
    <row r="109" spans="1:26" ht="32.25" customHeight="1">
      <c r="A109" s="64"/>
      <c r="B109" s="65" t="s">
        <v>151</v>
      </c>
      <c r="C109" s="788" t="s">
        <v>320</v>
      </c>
      <c r="D109" s="785"/>
      <c r="E109" s="785"/>
      <c r="F109" s="785"/>
      <c r="G109" s="796"/>
      <c r="H109" s="63"/>
      <c r="I109" s="147"/>
      <c r="J109" s="102"/>
      <c r="K109" s="103"/>
      <c r="L109" s="60">
        <v>0</v>
      </c>
      <c r="M109" s="103"/>
      <c r="N109" s="105"/>
      <c r="O109" s="100"/>
      <c r="P109" s="107" t="s">
        <v>1033</v>
      </c>
      <c r="Q109" s="55"/>
      <c r="R109" s="55"/>
      <c r="S109" s="55"/>
      <c r="T109" s="55"/>
      <c r="U109" s="55"/>
      <c r="V109" s="55"/>
      <c r="W109" s="55"/>
      <c r="X109" s="55"/>
      <c r="Y109" s="55"/>
      <c r="Z109" s="55"/>
    </row>
    <row r="110" spans="1:26" ht="19.5" customHeight="1">
      <c r="A110" s="64"/>
      <c r="B110" s="67"/>
      <c r="C110" s="68">
        <v>1</v>
      </c>
      <c r="D110" s="79" t="s">
        <v>263</v>
      </c>
      <c r="E110" s="136"/>
      <c r="F110" s="136"/>
      <c r="G110" s="133"/>
      <c r="H110" s="63"/>
      <c r="I110" s="147"/>
      <c r="J110" s="102"/>
      <c r="K110" s="103"/>
      <c r="L110" s="103"/>
      <c r="M110" s="103"/>
      <c r="N110" s="105"/>
      <c r="O110" s="100"/>
      <c r="P110" s="101"/>
      <c r="Q110" s="55"/>
      <c r="R110" s="55"/>
      <c r="S110" s="55"/>
      <c r="T110" s="55"/>
      <c r="U110" s="55"/>
      <c r="V110" s="55"/>
      <c r="W110" s="55"/>
      <c r="X110" s="55"/>
      <c r="Y110" s="55"/>
      <c r="Z110" s="55"/>
    </row>
    <row r="111" spans="1:26" ht="19.5" customHeight="1">
      <c r="A111" s="64"/>
      <c r="B111" s="67"/>
      <c r="C111" s="68">
        <v>2</v>
      </c>
      <c r="D111" s="79" t="s">
        <v>264</v>
      </c>
      <c r="E111" s="136"/>
      <c r="F111" s="136"/>
      <c r="G111" s="133"/>
      <c r="H111" s="63"/>
      <c r="I111" s="147"/>
      <c r="J111" s="102"/>
      <c r="K111" s="103"/>
      <c r="L111" s="103"/>
      <c r="M111" s="103"/>
      <c r="N111" s="105"/>
      <c r="O111" s="100"/>
      <c r="P111" s="101"/>
      <c r="Q111" s="55"/>
      <c r="R111" s="55"/>
      <c r="S111" s="55"/>
      <c r="T111" s="55"/>
      <c r="U111" s="55"/>
      <c r="V111" s="55"/>
      <c r="W111" s="55"/>
      <c r="X111" s="55"/>
      <c r="Y111" s="55"/>
      <c r="Z111" s="55"/>
    </row>
    <row r="112" spans="1:26" ht="19.5" customHeight="1">
      <c r="A112" s="64"/>
      <c r="B112" s="71"/>
      <c r="C112" s="68">
        <v>3</v>
      </c>
      <c r="D112" s="79" t="s">
        <v>321</v>
      </c>
      <c r="E112" s="136"/>
      <c r="F112" s="136"/>
      <c r="G112" s="133"/>
      <c r="H112" s="63"/>
      <c r="I112" s="147"/>
      <c r="J112" s="102"/>
      <c r="K112" s="103"/>
      <c r="L112" s="103"/>
      <c r="M112" s="103"/>
      <c r="N112" s="105"/>
      <c r="O112" s="100"/>
      <c r="P112" s="101"/>
      <c r="Q112" s="55"/>
      <c r="R112" s="55"/>
      <c r="S112" s="55"/>
      <c r="T112" s="55"/>
      <c r="U112" s="55"/>
      <c r="V112" s="55"/>
      <c r="W112" s="55"/>
      <c r="X112" s="55"/>
      <c r="Y112" s="55"/>
      <c r="Z112" s="55"/>
    </row>
    <row r="113" spans="1:26" ht="19.5" customHeight="1">
      <c r="A113" s="75"/>
      <c r="B113" s="65" t="s">
        <v>193</v>
      </c>
      <c r="C113" s="788" t="s">
        <v>322</v>
      </c>
      <c r="D113" s="785"/>
      <c r="E113" s="785"/>
      <c r="F113" s="785"/>
      <c r="G113" s="796"/>
      <c r="H113" s="80"/>
      <c r="I113" s="68"/>
      <c r="J113" s="68"/>
      <c r="K113" s="68"/>
      <c r="L113" s="60">
        <v>0</v>
      </c>
      <c r="M113" s="68"/>
      <c r="N113" s="116"/>
      <c r="O113" s="100"/>
      <c r="P113" s="107" t="s">
        <v>1033</v>
      </c>
      <c r="Q113" s="55"/>
      <c r="R113" s="55"/>
      <c r="S113" s="55"/>
      <c r="T113" s="55"/>
      <c r="U113" s="55"/>
      <c r="V113" s="55"/>
      <c r="W113" s="55"/>
      <c r="X113" s="55"/>
      <c r="Y113" s="55"/>
      <c r="Z113" s="55"/>
    </row>
    <row r="114" spans="1:26" ht="32.25" customHeight="1">
      <c r="A114" s="75"/>
      <c r="B114" s="71"/>
      <c r="C114" s="137"/>
      <c r="D114" s="788" t="s">
        <v>1210</v>
      </c>
      <c r="E114" s="785"/>
      <c r="F114" s="785"/>
      <c r="G114" s="796"/>
      <c r="H114" s="74"/>
      <c r="I114" s="68"/>
      <c r="J114" s="68"/>
      <c r="K114" s="68"/>
      <c r="L114" s="68"/>
      <c r="M114" s="68"/>
      <c r="N114" s="116"/>
      <c r="O114" s="100"/>
      <c r="P114" s="101"/>
      <c r="Q114" s="55"/>
      <c r="R114" s="55"/>
      <c r="S114" s="55"/>
      <c r="T114" s="55"/>
      <c r="U114" s="55"/>
      <c r="V114" s="55"/>
      <c r="W114" s="55"/>
      <c r="X114" s="55"/>
      <c r="Y114" s="55"/>
      <c r="Z114" s="55"/>
    </row>
    <row r="115" spans="1:26" ht="19.5" customHeight="1">
      <c r="A115" s="75"/>
      <c r="B115" s="138" t="s">
        <v>203</v>
      </c>
      <c r="C115" s="1015" t="s">
        <v>1211</v>
      </c>
      <c r="D115" s="1016"/>
      <c r="E115" s="1016"/>
      <c r="F115" s="1016"/>
      <c r="G115" s="995"/>
      <c r="H115" s="139"/>
      <c r="I115" s="116"/>
      <c r="J115" s="116"/>
      <c r="K115" s="116"/>
      <c r="L115" s="100">
        <v>0</v>
      </c>
      <c r="M115" s="68"/>
      <c r="N115" s="116"/>
      <c r="O115" s="100"/>
      <c r="P115" s="107" t="s">
        <v>1033</v>
      </c>
      <c r="Q115" s="55"/>
      <c r="R115" s="55"/>
      <c r="S115" s="55"/>
      <c r="T115" s="55"/>
      <c r="U115" s="55"/>
      <c r="V115" s="55"/>
      <c r="W115" s="55"/>
      <c r="X115" s="55"/>
      <c r="Y115" s="55"/>
      <c r="Z115" s="55"/>
    </row>
    <row r="116" spans="1:26" ht="45" customHeight="1">
      <c r="A116" s="75"/>
      <c r="B116" s="140"/>
      <c r="C116" s="141"/>
      <c r="D116" s="1015" t="s">
        <v>1212</v>
      </c>
      <c r="E116" s="1016"/>
      <c r="F116" s="1016"/>
      <c r="G116" s="995"/>
      <c r="H116" s="142"/>
      <c r="I116" s="116"/>
      <c r="J116" s="116"/>
      <c r="K116" s="116"/>
      <c r="L116" s="116"/>
      <c r="M116" s="68"/>
      <c r="N116" s="116"/>
      <c r="O116" s="100"/>
      <c r="P116" s="101"/>
      <c r="Q116" s="55"/>
      <c r="R116" s="55"/>
      <c r="S116" s="55"/>
      <c r="T116" s="55"/>
      <c r="U116" s="55"/>
      <c r="V116" s="55"/>
      <c r="W116" s="55"/>
      <c r="X116" s="55"/>
      <c r="Y116" s="55"/>
      <c r="Z116" s="55"/>
    </row>
    <row r="117" spans="1:26" ht="15" customHeight="1">
      <c r="A117" s="810" t="s">
        <v>865</v>
      </c>
      <c r="B117" s="785"/>
      <c r="C117" s="785"/>
      <c r="D117" s="785"/>
      <c r="E117" s="785"/>
      <c r="F117" s="785"/>
      <c r="G117" s="785"/>
      <c r="H117" s="785"/>
      <c r="I117" s="785"/>
      <c r="J117" s="796"/>
      <c r="K117" s="148"/>
      <c r="L117" s="104">
        <f>L23+L28+L35+L51+L53+L56+L96+L105+L109+L113</f>
        <v>65</v>
      </c>
      <c r="M117" s="103"/>
      <c r="N117" s="105"/>
      <c r="O117" s="100">
        <f>SUM(O22:O114)</f>
        <v>0</v>
      </c>
      <c r="P117" s="101"/>
      <c r="Q117" s="55"/>
      <c r="R117" s="55"/>
      <c r="S117" s="55"/>
      <c r="T117" s="55"/>
      <c r="U117" s="55"/>
      <c r="V117" s="55"/>
      <c r="W117" s="55"/>
      <c r="X117" s="55"/>
      <c r="Y117" s="55"/>
      <c r="Z117" s="55"/>
    </row>
    <row r="118" spans="1:26" ht="15" customHeight="1">
      <c r="A118" s="55"/>
      <c r="B118" s="55"/>
      <c r="C118" s="54"/>
      <c r="D118" s="54"/>
      <c r="E118" s="54"/>
      <c r="F118" s="54"/>
      <c r="G118" s="54"/>
      <c r="H118" s="54"/>
      <c r="I118" s="54"/>
      <c r="J118" s="54"/>
      <c r="K118" s="149"/>
      <c r="L118" s="149"/>
      <c r="M118" s="55"/>
      <c r="N118" s="92"/>
      <c r="O118" s="89"/>
      <c r="P118" s="54"/>
      <c r="Q118" s="130"/>
      <c r="R118" s="130"/>
      <c r="S118" s="130"/>
      <c r="T118" s="130"/>
      <c r="U118" s="130"/>
      <c r="V118" s="130"/>
      <c r="W118" s="130"/>
      <c r="X118" s="130"/>
      <c r="Y118" s="130"/>
      <c r="Z118" s="130"/>
    </row>
    <row r="119" spans="1:26" ht="15" customHeight="1">
      <c r="A119" s="55" t="s">
        <v>866</v>
      </c>
      <c r="B119" s="55"/>
      <c r="C119" s="91"/>
      <c r="D119" s="91"/>
      <c r="E119" s="91"/>
      <c r="F119" s="55"/>
      <c r="G119" s="55"/>
      <c r="H119" s="91"/>
      <c r="I119" s="90"/>
      <c r="J119" s="91"/>
      <c r="K119" s="91"/>
      <c r="L119" s="91"/>
      <c r="M119" s="55"/>
      <c r="N119" s="92"/>
      <c r="O119" s="89"/>
      <c r="P119" s="54"/>
      <c r="Q119" s="130"/>
      <c r="R119" s="130"/>
      <c r="S119" s="130"/>
      <c r="T119" s="130"/>
      <c r="U119" s="130"/>
      <c r="V119" s="130"/>
      <c r="W119" s="130"/>
      <c r="X119" s="130"/>
      <c r="Y119" s="130"/>
      <c r="Z119" s="130"/>
    </row>
    <row r="120" spans="1:26" ht="15" customHeight="1">
      <c r="A120" s="55"/>
      <c r="B120" s="55"/>
      <c r="C120" s="91"/>
      <c r="D120" s="91"/>
      <c r="E120" s="91"/>
      <c r="F120" s="55"/>
      <c r="G120" s="55"/>
      <c r="H120" s="55"/>
      <c r="I120" s="90"/>
      <c r="J120" s="55"/>
      <c r="K120" s="91"/>
      <c r="L120" s="91"/>
      <c r="M120" s="55"/>
      <c r="N120" s="92"/>
      <c r="O120" s="89"/>
      <c r="P120" s="54"/>
      <c r="Q120" s="130"/>
      <c r="R120" s="130"/>
      <c r="S120" s="130"/>
      <c r="T120" s="130"/>
      <c r="U120" s="130"/>
      <c r="V120" s="130"/>
      <c r="W120" s="130"/>
      <c r="X120" s="130"/>
      <c r="Y120" s="130"/>
      <c r="Z120" s="130"/>
    </row>
    <row r="121" spans="1:26" ht="15" customHeight="1">
      <c r="A121" s="55"/>
      <c r="B121" s="55"/>
      <c r="C121" s="91"/>
      <c r="D121" s="91"/>
      <c r="E121" s="91"/>
      <c r="F121" s="55"/>
      <c r="G121" s="55"/>
      <c r="H121" s="55"/>
      <c r="I121" s="150"/>
      <c r="J121" s="130" t="str">
        <f>PENDIDIKAN!I406</f>
        <v>Padang, 10 Agustus 2022</v>
      </c>
      <c r="K121" s="91"/>
      <c r="L121" s="91"/>
      <c r="M121" s="55"/>
      <c r="N121" s="92"/>
      <c r="O121" s="89"/>
      <c r="P121" s="54"/>
      <c r="Q121" s="130"/>
      <c r="R121" s="130"/>
      <c r="S121" s="130"/>
      <c r="T121" s="130"/>
      <c r="U121" s="130"/>
      <c r="V121" s="130"/>
      <c r="W121" s="130"/>
      <c r="X121" s="130"/>
      <c r="Y121" s="130"/>
      <c r="Z121" s="130"/>
    </row>
    <row r="122" spans="1:26" ht="15" customHeight="1">
      <c r="A122" s="55"/>
      <c r="B122" s="55"/>
      <c r="C122" s="91"/>
      <c r="D122" s="91"/>
      <c r="E122" s="91"/>
      <c r="F122" s="55"/>
      <c r="G122" s="55"/>
      <c r="H122" s="55"/>
      <c r="I122" s="150"/>
      <c r="J122" s="130" t="str">
        <f>PENDIDIKAN!I407</f>
        <v>Ketua Departemen Matematika dan Sains Data</v>
      </c>
      <c r="K122" s="151"/>
      <c r="L122" s="151"/>
      <c r="M122" s="151"/>
      <c r="N122" s="152"/>
      <c r="O122" s="153"/>
      <c r="P122" s="154"/>
      <c r="Q122" s="130"/>
      <c r="R122" s="130"/>
      <c r="S122" s="130"/>
      <c r="T122" s="130"/>
      <c r="U122" s="130"/>
      <c r="V122" s="130"/>
      <c r="W122" s="130"/>
      <c r="X122" s="130"/>
      <c r="Y122" s="130"/>
      <c r="Z122" s="130"/>
    </row>
    <row r="123" spans="1:26" ht="15" customHeight="1">
      <c r="A123" s="55"/>
      <c r="B123" s="55"/>
      <c r="C123" s="91"/>
      <c r="D123" s="91"/>
      <c r="E123" s="91"/>
      <c r="F123" s="55"/>
      <c r="G123" s="55"/>
      <c r="H123" s="55"/>
      <c r="I123" s="150"/>
      <c r="J123" s="130" t="str">
        <f>PENDIDIKAN!I408</f>
        <v>Fakultas MIPA Univesitas Andalas</v>
      </c>
      <c r="K123" s="91"/>
      <c r="L123" s="91"/>
      <c r="M123" s="55"/>
      <c r="N123" s="92"/>
      <c r="O123" s="89"/>
      <c r="P123" s="54"/>
      <c r="Q123" s="130"/>
      <c r="R123" s="130"/>
      <c r="S123" s="130"/>
      <c r="T123" s="130"/>
      <c r="U123" s="130"/>
      <c r="V123" s="130"/>
      <c r="W123" s="130"/>
      <c r="X123" s="130"/>
      <c r="Y123" s="130"/>
      <c r="Z123" s="130"/>
    </row>
    <row r="124" spans="1:26" ht="15" customHeight="1">
      <c r="A124" s="55"/>
      <c r="B124" s="55"/>
      <c r="C124" s="91"/>
      <c r="D124" s="91"/>
      <c r="E124" s="91"/>
      <c r="F124" s="55"/>
      <c r="G124" s="55"/>
      <c r="H124" s="55"/>
      <c r="I124" s="150"/>
      <c r="J124" s="130"/>
      <c r="K124" s="91"/>
      <c r="L124" s="91"/>
      <c r="M124" s="55"/>
      <c r="N124" s="92"/>
      <c r="O124" s="89"/>
      <c r="P124" s="54"/>
      <c r="Q124" s="130"/>
      <c r="R124" s="130"/>
      <c r="S124" s="130"/>
      <c r="T124" s="130"/>
      <c r="U124" s="130"/>
      <c r="V124" s="130"/>
      <c r="W124" s="130"/>
      <c r="X124" s="130"/>
      <c r="Y124" s="130"/>
      <c r="Z124" s="130"/>
    </row>
    <row r="125" spans="1:26" ht="15" customHeight="1">
      <c r="A125" s="55"/>
      <c r="B125" s="55"/>
      <c r="C125" s="91"/>
      <c r="D125" s="91"/>
      <c r="E125" s="91"/>
      <c r="F125" s="55"/>
      <c r="G125" s="55"/>
      <c r="H125" s="55"/>
      <c r="I125" s="150"/>
      <c r="J125" s="130"/>
      <c r="K125" s="91"/>
      <c r="L125" s="91"/>
      <c r="M125" s="55"/>
      <c r="N125" s="92"/>
      <c r="O125" s="89"/>
      <c r="P125" s="54"/>
      <c r="Q125" s="130"/>
      <c r="R125" s="130"/>
      <c r="S125" s="130"/>
      <c r="T125" s="130"/>
      <c r="U125" s="130"/>
      <c r="V125" s="130"/>
      <c r="W125" s="130"/>
      <c r="X125" s="130"/>
      <c r="Y125" s="130"/>
      <c r="Z125" s="130"/>
    </row>
    <row r="126" spans="1:26" ht="15" customHeight="1">
      <c r="A126" s="55"/>
      <c r="B126" s="55"/>
      <c r="C126" s="91"/>
      <c r="D126" s="91"/>
      <c r="E126" s="91"/>
      <c r="F126" s="55"/>
      <c r="G126" s="55"/>
      <c r="H126" s="55"/>
      <c r="I126" s="150"/>
      <c r="J126" s="130"/>
      <c r="K126" s="56"/>
      <c r="L126" s="56"/>
      <c r="M126" s="56"/>
      <c r="N126" s="93"/>
      <c r="O126" s="89"/>
      <c r="P126" s="54"/>
      <c r="Q126" s="130"/>
      <c r="R126" s="130"/>
      <c r="S126" s="130"/>
      <c r="T126" s="130"/>
      <c r="U126" s="130"/>
      <c r="V126" s="130"/>
      <c r="W126" s="130"/>
      <c r="X126" s="130"/>
      <c r="Y126" s="130"/>
      <c r="Z126" s="130"/>
    </row>
    <row r="127" spans="1:26" ht="15" customHeight="1">
      <c r="A127" s="55"/>
      <c r="B127" s="55"/>
      <c r="C127" s="91"/>
      <c r="D127" s="91"/>
      <c r="E127" s="91"/>
      <c r="F127" s="55"/>
      <c r="G127" s="55"/>
      <c r="H127" s="55"/>
      <c r="I127" s="150"/>
      <c r="J127" s="130" t="str">
        <f>PENDIDIKAN!I412</f>
        <v>Dr. Yanita</v>
      </c>
      <c r="K127" s="56"/>
      <c r="L127" s="56"/>
      <c r="M127" s="56"/>
      <c r="N127" s="93"/>
      <c r="O127" s="89"/>
      <c r="P127" s="54"/>
      <c r="Q127" s="130"/>
      <c r="R127" s="130"/>
      <c r="S127" s="130"/>
      <c r="T127" s="130"/>
      <c r="U127" s="130"/>
      <c r="V127" s="130"/>
      <c r="W127" s="130"/>
      <c r="X127" s="130"/>
      <c r="Y127" s="130"/>
      <c r="Z127" s="130"/>
    </row>
    <row r="128" spans="1:26" ht="15" customHeight="1">
      <c r="A128" s="55"/>
      <c r="B128" s="55"/>
      <c r="C128" s="91"/>
      <c r="D128" s="91"/>
      <c r="E128" s="91"/>
      <c r="F128" s="55"/>
      <c r="G128" s="55"/>
      <c r="H128" s="55"/>
      <c r="I128" s="155"/>
      <c r="J128" s="130" t="str">
        <f>PENDIDIKAN!I413</f>
        <v>NIP. 197210302003122001</v>
      </c>
      <c r="K128" s="91"/>
      <c r="L128" s="91"/>
      <c r="M128" s="55"/>
      <c r="N128" s="92"/>
      <c r="O128" s="89"/>
      <c r="P128" s="54"/>
      <c r="Q128" s="130"/>
      <c r="R128" s="130"/>
      <c r="S128" s="130"/>
      <c r="T128" s="130"/>
      <c r="U128" s="130"/>
      <c r="V128" s="130"/>
      <c r="W128" s="130"/>
      <c r="X128" s="130"/>
      <c r="Y128" s="130"/>
      <c r="Z128" s="130"/>
    </row>
    <row r="129" spans="1:26" ht="15" customHeight="1">
      <c r="A129" s="55"/>
      <c r="B129" s="55"/>
      <c r="C129" s="91"/>
      <c r="D129" s="91"/>
      <c r="E129" s="91"/>
      <c r="F129" s="55"/>
      <c r="G129" s="55"/>
      <c r="H129" s="55"/>
      <c r="I129" s="150"/>
      <c r="J129" s="130"/>
      <c r="K129" s="58"/>
      <c r="L129" s="58"/>
      <c r="M129" s="58"/>
      <c r="N129" s="156"/>
      <c r="O129" s="89"/>
      <c r="P129" s="54"/>
      <c r="Q129" s="130"/>
      <c r="R129" s="130"/>
      <c r="S129" s="130"/>
      <c r="T129" s="130"/>
      <c r="U129" s="130"/>
      <c r="V129" s="130"/>
      <c r="W129" s="130"/>
      <c r="X129" s="130"/>
      <c r="Y129" s="130"/>
      <c r="Z129" s="130"/>
    </row>
    <row r="130" spans="1:26" ht="15.75" customHeight="1">
      <c r="A130" s="130"/>
      <c r="B130" s="130"/>
      <c r="C130" s="130"/>
      <c r="D130" s="130"/>
      <c r="E130" s="130"/>
      <c r="F130" s="130"/>
      <c r="G130" s="130"/>
      <c r="H130" s="130"/>
      <c r="I130" s="130"/>
      <c r="J130" s="130"/>
      <c r="K130" s="130"/>
      <c r="L130" s="130"/>
      <c r="M130" s="130"/>
      <c r="N130" s="157"/>
      <c r="O130" s="158"/>
      <c r="P130" s="159"/>
      <c r="Q130" s="130"/>
      <c r="R130" s="130"/>
      <c r="S130" s="130"/>
      <c r="T130" s="130"/>
      <c r="U130" s="130"/>
      <c r="V130" s="130"/>
      <c r="W130" s="130"/>
      <c r="X130" s="130"/>
      <c r="Y130" s="130"/>
      <c r="Z130" s="130"/>
    </row>
    <row r="131" spans="1:26" ht="15.75" customHeight="1">
      <c r="A131" s="130"/>
      <c r="B131" s="130"/>
      <c r="C131" s="130"/>
      <c r="D131" s="130"/>
      <c r="E131" s="130"/>
      <c r="F131" s="130"/>
      <c r="G131" s="130"/>
      <c r="H131" s="130"/>
      <c r="I131" s="130"/>
      <c r="J131" s="130"/>
      <c r="K131" s="130"/>
      <c r="L131" s="130"/>
      <c r="M131" s="130"/>
      <c r="N131" s="157"/>
      <c r="O131" s="158"/>
      <c r="P131" s="159"/>
      <c r="Q131" s="130"/>
      <c r="R131" s="130"/>
      <c r="S131" s="130"/>
      <c r="T131" s="130"/>
      <c r="U131" s="130"/>
      <c r="V131" s="130"/>
      <c r="W131" s="130"/>
      <c r="X131" s="130"/>
      <c r="Y131" s="130"/>
      <c r="Z131" s="130"/>
    </row>
    <row r="132" spans="1:26" ht="15.75" customHeight="1">
      <c r="A132" s="130"/>
      <c r="B132" s="130"/>
      <c r="C132" s="130"/>
      <c r="D132" s="130"/>
      <c r="E132" s="130"/>
      <c r="F132" s="130"/>
      <c r="G132" s="130"/>
      <c r="H132" s="130"/>
      <c r="I132" s="130"/>
      <c r="J132" s="130"/>
      <c r="K132" s="130"/>
      <c r="L132" s="130"/>
      <c r="M132" s="130"/>
      <c r="N132" s="157"/>
      <c r="O132" s="158"/>
      <c r="P132" s="159"/>
      <c r="Q132" s="130"/>
      <c r="R132" s="130"/>
      <c r="S132" s="130"/>
      <c r="T132" s="130"/>
      <c r="U132" s="130"/>
      <c r="V132" s="130"/>
      <c r="W132" s="130"/>
      <c r="X132" s="130"/>
      <c r="Y132" s="130"/>
      <c r="Z132" s="130"/>
    </row>
    <row r="133" spans="1:26" ht="15" customHeight="1">
      <c r="A133" s="130"/>
      <c r="B133" s="130"/>
      <c r="C133" s="130"/>
      <c r="D133" s="130"/>
      <c r="E133" s="130"/>
      <c r="F133" s="130"/>
      <c r="G133" s="130"/>
      <c r="H133" s="130"/>
      <c r="I133" s="130"/>
      <c r="J133" s="150"/>
      <c r="K133" s="130"/>
      <c r="L133" s="130"/>
      <c r="M133" s="130"/>
      <c r="N133" s="157"/>
      <c r="O133" s="158"/>
      <c r="P133" s="159"/>
      <c r="Q133" s="130"/>
      <c r="R133" s="130"/>
      <c r="S133" s="130"/>
      <c r="T133" s="130"/>
      <c r="U133" s="130"/>
      <c r="V133" s="130"/>
      <c r="W133" s="130"/>
      <c r="X133" s="130"/>
      <c r="Y133" s="130"/>
      <c r="Z133" s="130"/>
    </row>
    <row r="134" spans="1:26" ht="15.75" customHeight="1">
      <c r="A134" s="130"/>
      <c r="B134" s="130"/>
      <c r="C134" s="130"/>
      <c r="D134" s="130"/>
      <c r="E134" s="130"/>
      <c r="F134" s="130"/>
      <c r="G134" s="130"/>
      <c r="H134" s="130"/>
      <c r="I134" s="130"/>
      <c r="J134" s="130"/>
      <c r="K134" s="130"/>
      <c r="L134" s="130"/>
      <c r="M134" s="130"/>
      <c r="N134" s="157"/>
      <c r="O134" s="158"/>
      <c r="P134" s="159"/>
      <c r="Q134" s="130"/>
      <c r="R134" s="130"/>
      <c r="S134" s="130"/>
      <c r="T134" s="130"/>
      <c r="U134" s="130"/>
      <c r="V134" s="130"/>
      <c r="W134" s="130"/>
      <c r="X134" s="130"/>
      <c r="Y134" s="130"/>
      <c r="Z134" s="130"/>
    </row>
    <row r="135" spans="1:26" ht="15.75" customHeight="1">
      <c r="A135" s="130"/>
      <c r="B135" s="130"/>
      <c r="C135" s="130"/>
      <c r="D135" s="130"/>
      <c r="E135" s="130"/>
      <c r="F135" s="130"/>
      <c r="G135" s="130"/>
      <c r="H135" s="130"/>
      <c r="I135" s="130"/>
      <c r="J135" s="130"/>
      <c r="K135" s="130"/>
      <c r="L135" s="130"/>
      <c r="M135" s="130"/>
      <c r="N135" s="157"/>
      <c r="O135" s="158"/>
      <c r="P135" s="159"/>
      <c r="Q135" s="130"/>
      <c r="R135" s="130"/>
      <c r="S135" s="130"/>
      <c r="T135" s="130"/>
      <c r="U135" s="130"/>
      <c r="V135" s="130"/>
      <c r="W135" s="130"/>
      <c r="X135" s="130"/>
      <c r="Y135" s="130"/>
      <c r="Z135" s="130"/>
    </row>
    <row r="136" spans="1:26" ht="15.75" customHeight="1">
      <c r="A136" s="130"/>
      <c r="B136" s="130"/>
      <c r="C136" s="130"/>
      <c r="D136" s="130"/>
      <c r="E136" s="130"/>
      <c r="F136" s="130"/>
      <c r="G136" s="130"/>
      <c r="H136" s="130"/>
      <c r="I136" s="130"/>
      <c r="J136" s="130"/>
      <c r="K136" s="130"/>
      <c r="L136" s="130"/>
      <c r="M136" s="130"/>
      <c r="N136" s="157"/>
      <c r="O136" s="158"/>
      <c r="P136" s="159"/>
      <c r="Q136" s="130"/>
      <c r="R136" s="130"/>
      <c r="S136" s="130"/>
      <c r="T136" s="130"/>
      <c r="U136" s="130"/>
      <c r="V136" s="130"/>
      <c r="W136" s="130"/>
      <c r="X136" s="130"/>
      <c r="Y136" s="130"/>
      <c r="Z136" s="130"/>
    </row>
    <row r="137" spans="1:26" ht="15.75" customHeight="1">
      <c r="A137" s="130"/>
      <c r="B137" s="130"/>
      <c r="C137" s="130"/>
      <c r="D137" s="130"/>
      <c r="E137" s="130"/>
      <c r="F137" s="130"/>
      <c r="G137" s="130"/>
      <c r="H137" s="130"/>
      <c r="I137" s="130"/>
      <c r="J137" s="130"/>
      <c r="K137" s="130"/>
      <c r="L137" s="130"/>
      <c r="M137" s="130"/>
      <c r="N137" s="157"/>
      <c r="O137" s="158"/>
      <c r="P137" s="159"/>
      <c r="Q137" s="130"/>
      <c r="R137" s="130"/>
      <c r="S137" s="130"/>
      <c r="T137" s="130"/>
      <c r="U137" s="130"/>
      <c r="V137" s="130"/>
      <c r="W137" s="130"/>
      <c r="X137" s="130"/>
      <c r="Y137" s="130"/>
      <c r="Z137" s="130"/>
    </row>
    <row r="138" spans="1:26" ht="15.75" customHeight="1">
      <c r="A138" s="130"/>
      <c r="B138" s="130"/>
      <c r="C138" s="130"/>
      <c r="D138" s="130"/>
      <c r="E138" s="130"/>
      <c r="F138" s="130"/>
      <c r="G138" s="130"/>
      <c r="H138" s="130"/>
      <c r="I138" s="130"/>
      <c r="J138" s="130"/>
      <c r="K138" s="130"/>
      <c r="L138" s="130"/>
      <c r="M138" s="130"/>
      <c r="N138" s="157"/>
      <c r="O138" s="158"/>
      <c r="P138" s="159"/>
      <c r="Q138" s="130"/>
      <c r="R138" s="130"/>
      <c r="S138" s="130"/>
      <c r="T138" s="130"/>
      <c r="U138" s="130"/>
      <c r="V138" s="130"/>
      <c r="W138" s="130"/>
      <c r="X138" s="130"/>
      <c r="Y138" s="130"/>
      <c r="Z138" s="130"/>
    </row>
    <row r="139" spans="1:26" ht="15.75" customHeight="1">
      <c r="A139" s="130"/>
      <c r="B139" s="130"/>
      <c r="C139" s="130"/>
      <c r="D139" s="130"/>
      <c r="E139" s="130"/>
      <c r="F139" s="130"/>
      <c r="G139" s="130"/>
      <c r="H139" s="130"/>
      <c r="I139" s="130"/>
      <c r="J139" s="130"/>
      <c r="K139" s="130"/>
      <c r="L139" s="130"/>
      <c r="M139" s="130"/>
      <c r="N139" s="157"/>
      <c r="O139" s="158"/>
      <c r="P139" s="159"/>
      <c r="Q139" s="130"/>
      <c r="R139" s="130"/>
      <c r="S139" s="130"/>
      <c r="T139" s="130"/>
      <c r="U139" s="130"/>
      <c r="V139" s="130"/>
      <c r="W139" s="130"/>
      <c r="X139" s="130"/>
      <c r="Y139" s="130"/>
      <c r="Z139" s="130"/>
    </row>
    <row r="140" spans="1:26" ht="15.75" customHeight="1">
      <c r="A140" s="130"/>
      <c r="B140" s="130"/>
      <c r="C140" s="130"/>
      <c r="D140" s="130"/>
      <c r="E140" s="130"/>
      <c r="F140" s="130"/>
      <c r="G140" s="130"/>
      <c r="H140" s="130"/>
      <c r="I140" s="130"/>
      <c r="J140" s="130"/>
      <c r="K140" s="130"/>
      <c r="L140" s="130"/>
      <c r="M140" s="130"/>
      <c r="N140" s="157"/>
      <c r="O140" s="158"/>
      <c r="P140" s="159"/>
      <c r="Q140" s="130"/>
      <c r="R140" s="130"/>
      <c r="S140" s="130"/>
      <c r="T140" s="130"/>
      <c r="U140" s="130"/>
      <c r="V140" s="130"/>
      <c r="W140" s="130"/>
      <c r="X140" s="130"/>
      <c r="Y140" s="130"/>
      <c r="Z140" s="130"/>
    </row>
    <row r="141" spans="1:26" ht="15.75" customHeight="1">
      <c r="A141" s="130"/>
      <c r="B141" s="130"/>
      <c r="C141" s="130"/>
      <c r="D141" s="130"/>
      <c r="E141" s="130"/>
      <c r="F141" s="130"/>
      <c r="G141" s="130"/>
      <c r="H141" s="130"/>
      <c r="I141" s="130"/>
      <c r="J141" s="130"/>
      <c r="K141" s="130"/>
      <c r="L141" s="130"/>
      <c r="M141" s="130"/>
      <c r="N141" s="157"/>
      <c r="O141" s="158"/>
      <c r="P141" s="159"/>
      <c r="Q141" s="130"/>
      <c r="R141" s="130"/>
      <c r="S141" s="130"/>
      <c r="T141" s="130"/>
      <c r="U141" s="130"/>
      <c r="V141" s="130"/>
      <c r="W141" s="130"/>
      <c r="X141" s="130"/>
      <c r="Y141" s="130"/>
      <c r="Z141" s="130"/>
    </row>
    <row r="142" spans="1:26" ht="15.75" customHeight="1">
      <c r="A142" s="130"/>
      <c r="B142" s="130"/>
      <c r="C142" s="130"/>
      <c r="D142" s="130"/>
      <c r="E142" s="130"/>
      <c r="F142" s="130"/>
      <c r="G142" s="130"/>
      <c r="H142" s="130"/>
      <c r="I142" s="130"/>
      <c r="J142" s="130"/>
      <c r="K142" s="130"/>
      <c r="L142" s="130"/>
      <c r="M142" s="130"/>
      <c r="N142" s="157"/>
      <c r="O142" s="158"/>
      <c r="P142" s="159"/>
      <c r="Q142" s="130"/>
      <c r="R142" s="130"/>
      <c r="S142" s="130"/>
      <c r="T142" s="130"/>
      <c r="U142" s="130"/>
      <c r="V142" s="130"/>
      <c r="W142" s="130"/>
      <c r="X142" s="130"/>
      <c r="Y142" s="130"/>
      <c r="Z142" s="130"/>
    </row>
    <row r="143" spans="1:26" ht="15.75" customHeight="1">
      <c r="A143" s="130"/>
      <c r="B143" s="130"/>
      <c r="C143" s="130"/>
      <c r="D143" s="130"/>
      <c r="E143" s="130"/>
      <c r="F143" s="130"/>
      <c r="G143" s="130"/>
      <c r="H143" s="130"/>
      <c r="I143" s="130"/>
      <c r="J143" s="130"/>
      <c r="K143" s="130"/>
      <c r="L143" s="130"/>
      <c r="M143" s="130"/>
      <c r="N143" s="157"/>
      <c r="O143" s="158"/>
      <c r="P143" s="159"/>
      <c r="Q143" s="130"/>
      <c r="R143" s="130"/>
      <c r="S143" s="130"/>
      <c r="T143" s="130"/>
      <c r="U143" s="130"/>
      <c r="V143" s="130"/>
      <c r="W143" s="130"/>
      <c r="X143" s="130"/>
      <c r="Y143" s="130"/>
      <c r="Z143" s="130"/>
    </row>
    <row r="144" spans="1:26" ht="15.75" customHeight="1">
      <c r="A144" s="130"/>
      <c r="B144" s="130"/>
      <c r="C144" s="130"/>
      <c r="D144" s="130"/>
      <c r="E144" s="130"/>
      <c r="F144" s="130"/>
      <c r="G144" s="130"/>
      <c r="H144" s="130"/>
      <c r="I144" s="130"/>
      <c r="J144" s="130"/>
      <c r="K144" s="130"/>
      <c r="L144" s="130"/>
      <c r="M144" s="130"/>
      <c r="N144" s="157"/>
      <c r="O144" s="158"/>
      <c r="P144" s="159"/>
      <c r="Q144" s="130"/>
      <c r="R144" s="130"/>
      <c r="S144" s="130"/>
      <c r="T144" s="130"/>
      <c r="U144" s="130"/>
      <c r="V144" s="130"/>
      <c r="W144" s="130"/>
      <c r="X144" s="130"/>
      <c r="Y144" s="130"/>
      <c r="Z144" s="130"/>
    </row>
    <row r="145" spans="1:26" ht="15.75" customHeight="1">
      <c r="A145" s="130"/>
      <c r="B145" s="130"/>
      <c r="C145" s="130"/>
      <c r="D145" s="130"/>
      <c r="E145" s="130"/>
      <c r="F145" s="130"/>
      <c r="G145" s="130"/>
      <c r="H145" s="130"/>
      <c r="I145" s="130"/>
      <c r="J145" s="130"/>
      <c r="K145" s="130"/>
      <c r="L145" s="130"/>
      <c r="M145" s="130"/>
      <c r="N145" s="157"/>
      <c r="O145" s="158"/>
      <c r="P145" s="159"/>
      <c r="Q145" s="130"/>
      <c r="R145" s="130"/>
      <c r="S145" s="130"/>
      <c r="T145" s="130"/>
      <c r="U145" s="130"/>
      <c r="V145" s="130"/>
      <c r="W145" s="130"/>
      <c r="X145" s="130"/>
      <c r="Y145" s="130"/>
      <c r="Z145" s="130"/>
    </row>
    <row r="146" spans="1:26" ht="15.75" customHeight="1">
      <c r="A146" s="130"/>
      <c r="B146" s="130"/>
      <c r="C146" s="130"/>
      <c r="D146" s="130"/>
      <c r="E146" s="130"/>
      <c r="F146" s="130"/>
      <c r="G146" s="130"/>
      <c r="H146" s="130"/>
      <c r="I146" s="130"/>
      <c r="J146" s="130"/>
      <c r="K146" s="130"/>
      <c r="L146" s="130"/>
      <c r="M146" s="130"/>
      <c r="N146" s="157"/>
      <c r="O146" s="158"/>
      <c r="P146" s="159"/>
      <c r="Q146" s="130"/>
      <c r="R146" s="130"/>
      <c r="S146" s="130"/>
      <c r="T146" s="130"/>
      <c r="U146" s="130"/>
      <c r="V146" s="130"/>
      <c r="W146" s="130"/>
      <c r="X146" s="130"/>
      <c r="Y146" s="130"/>
      <c r="Z146" s="130"/>
    </row>
    <row r="147" spans="1:26" ht="15.75" customHeight="1">
      <c r="A147" s="130"/>
      <c r="B147" s="130"/>
      <c r="C147" s="130"/>
      <c r="D147" s="130"/>
      <c r="E147" s="130"/>
      <c r="F147" s="130"/>
      <c r="G147" s="130"/>
      <c r="H147" s="130"/>
      <c r="I147" s="130"/>
      <c r="J147" s="130"/>
      <c r="K147" s="130"/>
      <c r="L147" s="130"/>
      <c r="M147" s="130"/>
      <c r="N147" s="157"/>
      <c r="O147" s="158"/>
      <c r="P147" s="159"/>
      <c r="Q147" s="130"/>
      <c r="R147" s="130"/>
      <c r="S147" s="130"/>
      <c r="T147" s="130"/>
      <c r="U147" s="130"/>
      <c r="V147" s="130"/>
      <c r="W147" s="130"/>
      <c r="X147" s="130"/>
      <c r="Y147" s="130"/>
      <c r="Z147" s="130"/>
    </row>
    <row r="148" spans="1:26" ht="15.75" customHeight="1">
      <c r="A148" s="130"/>
      <c r="B148" s="130"/>
      <c r="C148" s="130"/>
      <c r="D148" s="130"/>
      <c r="E148" s="130"/>
      <c r="F148" s="130"/>
      <c r="G148" s="130"/>
      <c r="H148" s="130"/>
      <c r="I148" s="130"/>
      <c r="J148" s="130"/>
      <c r="K148" s="130"/>
      <c r="L148" s="130"/>
      <c r="M148" s="130"/>
      <c r="N148" s="157"/>
      <c r="O148" s="158"/>
      <c r="P148" s="159"/>
      <c r="Q148" s="130"/>
      <c r="R148" s="130"/>
      <c r="S148" s="130"/>
      <c r="T148" s="130"/>
      <c r="U148" s="130"/>
      <c r="V148" s="130"/>
      <c r="W148" s="130"/>
      <c r="X148" s="130"/>
      <c r="Y148" s="130"/>
      <c r="Z148" s="130"/>
    </row>
    <row r="149" spans="1:26" ht="15.75" customHeight="1">
      <c r="A149" s="130"/>
      <c r="B149" s="130"/>
      <c r="C149" s="130"/>
      <c r="D149" s="130"/>
      <c r="E149" s="130"/>
      <c r="F149" s="130"/>
      <c r="G149" s="130"/>
      <c r="H149" s="130"/>
      <c r="I149" s="130"/>
      <c r="J149" s="130"/>
      <c r="K149" s="130"/>
      <c r="L149" s="130"/>
      <c r="M149" s="130"/>
      <c r="N149" s="157"/>
      <c r="O149" s="158"/>
      <c r="P149" s="159"/>
      <c r="Q149" s="130"/>
      <c r="R149" s="130"/>
      <c r="S149" s="130"/>
      <c r="T149" s="130"/>
      <c r="U149" s="130"/>
      <c r="V149" s="130"/>
      <c r="W149" s="130"/>
      <c r="X149" s="130"/>
      <c r="Y149" s="130"/>
      <c r="Z149" s="130"/>
    </row>
    <row r="150" spans="1:26" ht="15.75" customHeight="1">
      <c r="A150" s="130"/>
      <c r="B150" s="130"/>
      <c r="C150" s="130"/>
      <c r="D150" s="130"/>
      <c r="E150" s="130"/>
      <c r="F150" s="130"/>
      <c r="G150" s="130"/>
      <c r="H150" s="130"/>
      <c r="I150" s="130"/>
      <c r="J150" s="130"/>
      <c r="K150" s="130"/>
      <c r="L150" s="130"/>
      <c r="M150" s="130"/>
      <c r="N150" s="157"/>
      <c r="O150" s="158"/>
      <c r="P150" s="159"/>
      <c r="Q150" s="130"/>
      <c r="R150" s="130"/>
      <c r="S150" s="130"/>
      <c r="T150" s="130"/>
      <c r="U150" s="130"/>
      <c r="V150" s="130"/>
      <c r="W150" s="130"/>
      <c r="X150" s="130"/>
      <c r="Y150" s="130"/>
      <c r="Z150" s="130"/>
    </row>
    <row r="151" spans="1:26" ht="15.75" customHeight="1">
      <c r="A151" s="130"/>
      <c r="B151" s="130"/>
      <c r="C151" s="130"/>
      <c r="D151" s="130"/>
      <c r="E151" s="130"/>
      <c r="F151" s="130"/>
      <c r="G151" s="130"/>
      <c r="H151" s="130"/>
      <c r="I151" s="130"/>
      <c r="J151" s="130"/>
      <c r="K151" s="130"/>
      <c r="L151" s="130"/>
      <c r="M151" s="130"/>
      <c r="N151" s="157"/>
      <c r="O151" s="158"/>
      <c r="P151" s="159"/>
      <c r="Q151" s="130"/>
      <c r="R151" s="130"/>
      <c r="S151" s="130"/>
      <c r="T151" s="130"/>
      <c r="U151" s="130"/>
      <c r="V151" s="130"/>
      <c r="W151" s="130"/>
      <c r="X151" s="130"/>
      <c r="Y151" s="130"/>
      <c r="Z151" s="130"/>
    </row>
    <row r="152" spans="1:26" ht="15.75" customHeight="1">
      <c r="A152" s="130"/>
      <c r="B152" s="130"/>
      <c r="C152" s="130"/>
      <c r="D152" s="130"/>
      <c r="E152" s="130"/>
      <c r="F152" s="130"/>
      <c r="G152" s="130"/>
      <c r="H152" s="130"/>
      <c r="I152" s="130"/>
      <c r="J152" s="130"/>
      <c r="K152" s="130"/>
      <c r="L152" s="130"/>
      <c r="M152" s="130"/>
      <c r="N152" s="157"/>
      <c r="O152" s="158"/>
      <c r="P152" s="159"/>
      <c r="Q152" s="130"/>
      <c r="R152" s="130"/>
      <c r="S152" s="130"/>
      <c r="T152" s="130"/>
      <c r="U152" s="130"/>
      <c r="V152" s="130"/>
      <c r="W152" s="130"/>
      <c r="X152" s="130"/>
      <c r="Y152" s="130"/>
      <c r="Z152" s="130"/>
    </row>
    <row r="153" spans="1:26" ht="15.75" customHeight="1">
      <c r="A153" s="130"/>
      <c r="B153" s="130"/>
      <c r="C153" s="130"/>
      <c r="D153" s="130"/>
      <c r="E153" s="130"/>
      <c r="F153" s="130"/>
      <c r="G153" s="130"/>
      <c r="H153" s="130"/>
      <c r="I153" s="130"/>
      <c r="J153" s="130"/>
      <c r="K153" s="130"/>
      <c r="L153" s="130"/>
      <c r="M153" s="130"/>
      <c r="N153" s="157"/>
      <c r="O153" s="158"/>
      <c r="P153" s="159"/>
      <c r="Q153" s="130"/>
      <c r="R153" s="130"/>
      <c r="S153" s="130"/>
      <c r="T153" s="130"/>
      <c r="U153" s="130"/>
      <c r="V153" s="130"/>
      <c r="W153" s="130"/>
      <c r="X153" s="130"/>
      <c r="Y153" s="130"/>
      <c r="Z153" s="130"/>
    </row>
    <row r="154" spans="1:26" ht="15.75" customHeight="1">
      <c r="A154" s="130"/>
      <c r="B154" s="130"/>
      <c r="C154" s="130"/>
      <c r="D154" s="130"/>
      <c r="E154" s="130"/>
      <c r="F154" s="130"/>
      <c r="G154" s="130"/>
      <c r="H154" s="130"/>
      <c r="I154" s="130"/>
      <c r="J154" s="130"/>
      <c r="K154" s="130"/>
      <c r="L154" s="130"/>
      <c r="M154" s="130"/>
      <c r="N154" s="157"/>
      <c r="O154" s="158"/>
      <c r="P154" s="159"/>
      <c r="Q154" s="130"/>
      <c r="R154" s="130"/>
      <c r="S154" s="130"/>
      <c r="T154" s="130"/>
      <c r="U154" s="130"/>
      <c r="V154" s="130"/>
      <c r="W154" s="130"/>
      <c r="X154" s="130"/>
      <c r="Y154" s="130"/>
      <c r="Z154" s="130"/>
    </row>
    <row r="155" spans="1:26" ht="15.75" customHeight="1">
      <c r="A155" s="130"/>
      <c r="B155" s="130"/>
      <c r="C155" s="130"/>
      <c r="D155" s="130"/>
      <c r="E155" s="130"/>
      <c r="F155" s="130"/>
      <c r="G155" s="130"/>
      <c r="H155" s="130"/>
      <c r="I155" s="130"/>
      <c r="J155" s="130"/>
      <c r="K155" s="130"/>
      <c r="L155" s="130"/>
      <c r="M155" s="130"/>
      <c r="N155" s="157"/>
      <c r="O155" s="158"/>
      <c r="P155" s="159"/>
      <c r="Q155" s="130"/>
      <c r="R155" s="130"/>
      <c r="S155" s="130"/>
      <c r="T155" s="130"/>
      <c r="U155" s="130"/>
      <c r="V155" s="130"/>
      <c r="W155" s="130"/>
      <c r="X155" s="130"/>
      <c r="Y155" s="130"/>
      <c r="Z155" s="130"/>
    </row>
    <row r="156" spans="1:26" ht="15.75" customHeight="1">
      <c r="A156" s="130"/>
      <c r="B156" s="130"/>
      <c r="C156" s="130"/>
      <c r="D156" s="130"/>
      <c r="E156" s="130"/>
      <c r="F156" s="130"/>
      <c r="G156" s="130"/>
      <c r="H156" s="130"/>
      <c r="I156" s="130"/>
      <c r="J156" s="130"/>
      <c r="K156" s="130"/>
      <c r="L156" s="130"/>
      <c r="M156" s="130"/>
      <c r="N156" s="157"/>
      <c r="O156" s="158"/>
      <c r="P156" s="159"/>
      <c r="Q156" s="130"/>
      <c r="R156" s="130"/>
      <c r="S156" s="130"/>
      <c r="T156" s="130"/>
      <c r="U156" s="130"/>
      <c r="V156" s="130"/>
      <c r="W156" s="130"/>
      <c r="X156" s="130"/>
      <c r="Y156" s="130"/>
      <c r="Z156" s="130"/>
    </row>
    <row r="157" spans="1:26" ht="15.75" customHeight="1">
      <c r="A157" s="130"/>
      <c r="B157" s="130"/>
      <c r="C157" s="130"/>
      <c r="D157" s="130"/>
      <c r="E157" s="130"/>
      <c r="F157" s="130"/>
      <c r="G157" s="130"/>
      <c r="H157" s="130"/>
      <c r="I157" s="130"/>
      <c r="J157" s="130"/>
      <c r="K157" s="130"/>
      <c r="L157" s="130"/>
      <c r="M157" s="130"/>
      <c r="N157" s="157"/>
      <c r="O157" s="158"/>
      <c r="P157" s="159"/>
      <c r="Q157" s="130"/>
      <c r="R157" s="130"/>
      <c r="S157" s="130"/>
      <c r="T157" s="130"/>
      <c r="U157" s="130"/>
      <c r="V157" s="130"/>
      <c r="W157" s="130"/>
      <c r="X157" s="130"/>
      <c r="Y157" s="130"/>
      <c r="Z157" s="130"/>
    </row>
    <row r="158" spans="1:26" ht="15.75" customHeight="1">
      <c r="A158" s="130"/>
      <c r="B158" s="130"/>
      <c r="C158" s="130"/>
      <c r="D158" s="130"/>
      <c r="E158" s="130"/>
      <c r="F158" s="130"/>
      <c r="G158" s="130"/>
      <c r="H158" s="130"/>
      <c r="I158" s="130"/>
      <c r="J158" s="130"/>
      <c r="K158" s="130"/>
      <c r="L158" s="130"/>
      <c r="M158" s="130"/>
      <c r="N158" s="157"/>
      <c r="O158" s="158"/>
      <c r="P158" s="159"/>
      <c r="Q158" s="130"/>
      <c r="R158" s="130"/>
      <c r="S158" s="130"/>
      <c r="T158" s="130"/>
      <c r="U158" s="130"/>
      <c r="V158" s="130"/>
      <c r="W158" s="130"/>
      <c r="X158" s="130"/>
      <c r="Y158" s="130"/>
      <c r="Z158" s="130"/>
    </row>
    <row r="159" spans="1:26" ht="15.75" customHeight="1">
      <c r="A159" s="130"/>
      <c r="B159" s="130"/>
      <c r="C159" s="130"/>
      <c r="D159" s="130"/>
      <c r="E159" s="130"/>
      <c r="F159" s="130"/>
      <c r="G159" s="130"/>
      <c r="H159" s="130"/>
      <c r="I159" s="130"/>
      <c r="J159" s="130"/>
      <c r="K159" s="130"/>
      <c r="L159" s="130"/>
      <c r="M159" s="130"/>
      <c r="N159" s="157"/>
      <c r="O159" s="158"/>
      <c r="P159" s="159"/>
      <c r="Q159" s="130"/>
      <c r="R159" s="130"/>
      <c r="S159" s="130"/>
      <c r="T159" s="130"/>
      <c r="U159" s="130"/>
      <c r="V159" s="130"/>
      <c r="W159" s="130"/>
      <c r="X159" s="130"/>
      <c r="Y159" s="130"/>
      <c r="Z159" s="130"/>
    </row>
    <row r="160" spans="1:26" ht="15.75" customHeight="1">
      <c r="A160" s="130"/>
      <c r="B160" s="130"/>
      <c r="C160" s="130"/>
      <c r="D160" s="130"/>
      <c r="E160" s="130"/>
      <c r="F160" s="130"/>
      <c r="G160" s="130"/>
      <c r="H160" s="130"/>
      <c r="I160" s="130"/>
      <c r="J160" s="130"/>
      <c r="K160" s="130"/>
      <c r="L160" s="130"/>
      <c r="M160" s="130"/>
      <c r="N160" s="157"/>
      <c r="O160" s="158"/>
      <c r="P160" s="159"/>
      <c r="Q160" s="130"/>
      <c r="R160" s="130"/>
      <c r="S160" s="130"/>
      <c r="T160" s="130"/>
      <c r="U160" s="130"/>
      <c r="V160" s="130"/>
      <c r="W160" s="130"/>
      <c r="X160" s="130"/>
      <c r="Y160" s="130"/>
      <c r="Z160" s="130"/>
    </row>
    <row r="161" spans="1:26" ht="15.75" customHeight="1">
      <c r="A161" s="130"/>
      <c r="B161" s="130"/>
      <c r="C161" s="130"/>
      <c r="D161" s="130"/>
      <c r="E161" s="130"/>
      <c r="F161" s="130"/>
      <c r="G161" s="130"/>
      <c r="H161" s="130"/>
      <c r="I161" s="130"/>
      <c r="J161" s="130"/>
      <c r="K161" s="130"/>
      <c r="L161" s="130"/>
      <c r="M161" s="130"/>
      <c r="N161" s="157"/>
      <c r="O161" s="158"/>
      <c r="P161" s="159"/>
      <c r="Q161" s="130"/>
      <c r="R161" s="130"/>
      <c r="S161" s="130"/>
      <c r="T161" s="130"/>
      <c r="U161" s="130"/>
      <c r="V161" s="130"/>
      <c r="W161" s="130"/>
      <c r="X161" s="130"/>
      <c r="Y161" s="130"/>
      <c r="Z161" s="130"/>
    </row>
    <row r="162" spans="1:26" ht="15.75" customHeight="1">
      <c r="A162" s="130"/>
      <c r="B162" s="130"/>
      <c r="C162" s="130"/>
      <c r="D162" s="130"/>
      <c r="E162" s="130"/>
      <c r="F162" s="130"/>
      <c r="G162" s="130"/>
      <c r="H162" s="130"/>
      <c r="I162" s="130"/>
      <c r="J162" s="130"/>
      <c r="K162" s="130"/>
      <c r="L162" s="130"/>
      <c r="M162" s="130"/>
      <c r="N162" s="157"/>
      <c r="O162" s="158"/>
      <c r="P162" s="159"/>
      <c r="Q162" s="130"/>
      <c r="R162" s="130"/>
      <c r="S162" s="130"/>
      <c r="T162" s="130"/>
      <c r="U162" s="130"/>
      <c r="V162" s="130"/>
      <c r="W162" s="130"/>
      <c r="X162" s="130"/>
      <c r="Y162" s="130"/>
      <c r="Z162" s="130"/>
    </row>
    <row r="163" spans="1:26" ht="15.75" customHeight="1">
      <c r="A163" s="130"/>
      <c r="B163" s="130"/>
      <c r="C163" s="130"/>
      <c r="D163" s="130"/>
      <c r="E163" s="130"/>
      <c r="F163" s="130"/>
      <c r="G163" s="130"/>
      <c r="H163" s="130"/>
      <c r="I163" s="130"/>
      <c r="J163" s="130"/>
      <c r="K163" s="130"/>
      <c r="L163" s="130"/>
      <c r="M163" s="130"/>
      <c r="N163" s="157"/>
      <c r="O163" s="158"/>
      <c r="P163" s="159"/>
      <c r="Q163" s="130"/>
      <c r="R163" s="130"/>
      <c r="S163" s="130"/>
      <c r="T163" s="130"/>
      <c r="U163" s="130"/>
      <c r="V163" s="130"/>
      <c r="W163" s="130"/>
      <c r="X163" s="130"/>
      <c r="Y163" s="130"/>
      <c r="Z163" s="130"/>
    </row>
    <row r="164" spans="1:26" ht="15.75" customHeight="1">
      <c r="A164" s="130"/>
      <c r="B164" s="130"/>
      <c r="C164" s="130"/>
      <c r="D164" s="130"/>
      <c r="E164" s="130"/>
      <c r="F164" s="130"/>
      <c r="G164" s="130"/>
      <c r="H164" s="130"/>
      <c r="I164" s="130"/>
      <c r="J164" s="130"/>
      <c r="K164" s="130"/>
      <c r="L164" s="130"/>
      <c r="M164" s="130"/>
      <c r="N164" s="157"/>
      <c r="O164" s="158"/>
      <c r="P164" s="159"/>
      <c r="Q164" s="130"/>
      <c r="R164" s="130"/>
      <c r="S164" s="130"/>
      <c r="T164" s="130"/>
      <c r="U164" s="130"/>
      <c r="V164" s="130"/>
      <c r="W164" s="130"/>
      <c r="X164" s="130"/>
      <c r="Y164" s="130"/>
      <c r="Z164" s="130"/>
    </row>
    <row r="165" spans="1:26" ht="15.75" customHeight="1">
      <c r="A165" s="130"/>
      <c r="B165" s="130"/>
      <c r="C165" s="130"/>
      <c r="D165" s="130"/>
      <c r="E165" s="130"/>
      <c r="F165" s="130"/>
      <c r="G165" s="130"/>
      <c r="H165" s="130"/>
      <c r="I165" s="130"/>
      <c r="J165" s="130"/>
      <c r="K165" s="130"/>
      <c r="L165" s="130"/>
      <c r="M165" s="130"/>
      <c r="N165" s="157"/>
      <c r="O165" s="158"/>
      <c r="P165" s="159"/>
      <c r="Q165" s="130"/>
      <c r="R165" s="130"/>
      <c r="S165" s="130"/>
      <c r="T165" s="130"/>
      <c r="U165" s="130"/>
      <c r="V165" s="130"/>
      <c r="W165" s="130"/>
      <c r="X165" s="130"/>
      <c r="Y165" s="130"/>
      <c r="Z165" s="130"/>
    </row>
    <row r="166" spans="1:26" ht="15.75" customHeight="1">
      <c r="A166" s="130"/>
      <c r="B166" s="130"/>
      <c r="C166" s="130"/>
      <c r="D166" s="130"/>
      <c r="E166" s="130"/>
      <c r="F166" s="130"/>
      <c r="G166" s="130"/>
      <c r="H166" s="130"/>
      <c r="I166" s="130"/>
      <c r="J166" s="130"/>
      <c r="K166" s="130"/>
      <c r="L166" s="130"/>
      <c r="M166" s="130"/>
      <c r="N166" s="157"/>
      <c r="O166" s="158"/>
      <c r="P166" s="159"/>
      <c r="Q166" s="130"/>
      <c r="R166" s="130"/>
      <c r="S166" s="130"/>
      <c r="T166" s="130"/>
      <c r="U166" s="130"/>
      <c r="V166" s="130"/>
      <c r="W166" s="130"/>
      <c r="X166" s="130"/>
      <c r="Y166" s="130"/>
      <c r="Z166" s="130"/>
    </row>
    <row r="167" spans="1:26" ht="15.75" customHeight="1">
      <c r="A167" s="130"/>
      <c r="B167" s="130"/>
      <c r="C167" s="130"/>
      <c r="D167" s="130"/>
      <c r="E167" s="130"/>
      <c r="F167" s="130"/>
      <c r="G167" s="130"/>
      <c r="H167" s="130"/>
      <c r="I167" s="130"/>
      <c r="J167" s="130"/>
      <c r="K167" s="130"/>
      <c r="L167" s="130"/>
      <c r="M167" s="130"/>
      <c r="N167" s="157"/>
      <c r="O167" s="158"/>
      <c r="P167" s="159"/>
      <c r="Q167" s="130"/>
      <c r="R167" s="130"/>
      <c r="S167" s="130"/>
      <c r="T167" s="130"/>
      <c r="U167" s="130"/>
      <c r="V167" s="130"/>
      <c r="W167" s="130"/>
      <c r="X167" s="130"/>
      <c r="Y167" s="130"/>
      <c r="Z167" s="130"/>
    </row>
    <row r="168" spans="1:26" ht="15.75" customHeight="1">
      <c r="A168" s="130"/>
      <c r="B168" s="130"/>
      <c r="C168" s="130"/>
      <c r="D168" s="130"/>
      <c r="E168" s="130"/>
      <c r="F168" s="130"/>
      <c r="G168" s="130"/>
      <c r="H168" s="130"/>
      <c r="I168" s="130"/>
      <c r="J168" s="130"/>
      <c r="K168" s="130"/>
      <c r="L168" s="130"/>
      <c r="M168" s="130"/>
      <c r="N168" s="157"/>
      <c r="O168" s="158"/>
      <c r="P168" s="159"/>
      <c r="Q168" s="130"/>
      <c r="R168" s="130"/>
      <c r="S168" s="130"/>
      <c r="T168" s="130"/>
      <c r="U168" s="130"/>
      <c r="V168" s="130"/>
      <c r="W168" s="130"/>
      <c r="X168" s="130"/>
      <c r="Y168" s="130"/>
      <c r="Z168" s="130"/>
    </row>
    <row r="169" spans="1:26" ht="15.75" customHeight="1">
      <c r="A169" s="130"/>
      <c r="B169" s="130"/>
      <c r="C169" s="130"/>
      <c r="D169" s="130"/>
      <c r="E169" s="130"/>
      <c r="F169" s="130"/>
      <c r="G169" s="130"/>
      <c r="H169" s="130"/>
      <c r="I169" s="130"/>
      <c r="J169" s="130"/>
      <c r="K169" s="130"/>
      <c r="L169" s="130"/>
      <c r="M169" s="130"/>
      <c r="N169" s="157"/>
      <c r="O169" s="158"/>
      <c r="P169" s="159"/>
      <c r="Q169" s="130"/>
      <c r="R169" s="130"/>
      <c r="S169" s="130"/>
      <c r="T169" s="130"/>
      <c r="U169" s="130"/>
      <c r="V169" s="130"/>
      <c r="W169" s="130"/>
      <c r="X169" s="130"/>
      <c r="Y169" s="130"/>
      <c r="Z169" s="130"/>
    </row>
    <row r="170" spans="1:26" ht="15.75" customHeight="1">
      <c r="A170" s="130"/>
      <c r="B170" s="130"/>
      <c r="C170" s="130"/>
      <c r="D170" s="130"/>
      <c r="E170" s="130"/>
      <c r="F170" s="130"/>
      <c r="G170" s="130"/>
      <c r="H170" s="130"/>
      <c r="I170" s="130"/>
      <c r="J170" s="130"/>
      <c r="K170" s="130"/>
      <c r="L170" s="130"/>
      <c r="M170" s="130"/>
      <c r="N170" s="157"/>
      <c r="O170" s="158"/>
      <c r="P170" s="159"/>
      <c r="Q170" s="130"/>
      <c r="R170" s="130"/>
      <c r="S170" s="130"/>
      <c r="T170" s="130"/>
      <c r="U170" s="130"/>
      <c r="V170" s="130"/>
      <c r="W170" s="130"/>
      <c r="X170" s="130"/>
      <c r="Y170" s="130"/>
      <c r="Z170" s="130"/>
    </row>
    <row r="171" spans="1:26" ht="15.75" customHeight="1">
      <c r="A171" s="130"/>
      <c r="B171" s="130"/>
      <c r="C171" s="130"/>
      <c r="D171" s="130"/>
      <c r="E171" s="130"/>
      <c r="F171" s="130"/>
      <c r="G171" s="130"/>
      <c r="H171" s="130"/>
      <c r="I171" s="130"/>
      <c r="J171" s="130"/>
      <c r="K171" s="130"/>
      <c r="L171" s="130"/>
      <c r="M171" s="130"/>
      <c r="N171" s="157"/>
      <c r="O171" s="158"/>
      <c r="P171" s="159"/>
      <c r="Q171" s="130"/>
      <c r="R171" s="130"/>
      <c r="S171" s="130"/>
      <c r="T171" s="130"/>
      <c r="U171" s="130"/>
      <c r="V171" s="130"/>
      <c r="W171" s="130"/>
      <c r="X171" s="130"/>
      <c r="Y171" s="130"/>
      <c r="Z171" s="130"/>
    </row>
    <row r="172" spans="1:26" ht="15.75" customHeight="1">
      <c r="A172" s="130"/>
      <c r="B172" s="130"/>
      <c r="C172" s="130"/>
      <c r="D172" s="130"/>
      <c r="E172" s="130"/>
      <c r="F172" s="130"/>
      <c r="G172" s="130"/>
      <c r="H172" s="130"/>
      <c r="I172" s="130"/>
      <c r="J172" s="130"/>
      <c r="K172" s="130"/>
      <c r="L172" s="130"/>
      <c r="M172" s="130"/>
      <c r="N172" s="157"/>
      <c r="O172" s="158"/>
      <c r="P172" s="159"/>
      <c r="Q172" s="130"/>
      <c r="R172" s="130"/>
      <c r="S172" s="130"/>
      <c r="T172" s="130"/>
      <c r="U172" s="130"/>
      <c r="V172" s="130"/>
      <c r="W172" s="130"/>
      <c r="X172" s="130"/>
      <c r="Y172" s="130"/>
      <c r="Z172" s="130"/>
    </row>
    <row r="173" spans="1:26" ht="15.75" customHeight="1">
      <c r="A173" s="130"/>
      <c r="B173" s="130"/>
      <c r="C173" s="130"/>
      <c r="D173" s="130"/>
      <c r="E173" s="130"/>
      <c r="F173" s="130"/>
      <c r="G173" s="130"/>
      <c r="H173" s="130"/>
      <c r="I173" s="130"/>
      <c r="J173" s="130"/>
      <c r="K173" s="130"/>
      <c r="L173" s="130"/>
      <c r="M173" s="130"/>
      <c r="N173" s="157"/>
      <c r="O173" s="158"/>
      <c r="P173" s="159"/>
      <c r="Q173" s="130"/>
      <c r="R173" s="130"/>
      <c r="S173" s="130"/>
      <c r="T173" s="130"/>
      <c r="U173" s="130"/>
      <c r="V173" s="130"/>
      <c r="W173" s="130"/>
      <c r="X173" s="130"/>
      <c r="Y173" s="130"/>
      <c r="Z173" s="130"/>
    </row>
    <row r="174" spans="1:26" ht="15.75" customHeight="1">
      <c r="A174" s="130"/>
      <c r="B174" s="130"/>
      <c r="C174" s="130"/>
      <c r="D174" s="130"/>
      <c r="E174" s="130"/>
      <c r="F174" s="130"/>
      <c r="G174" s="130"/>
      <c r="H174" s="130"/>
      <c r="I174" s="130"/>
      <c r="J174" s="130"/>
      <c r="K174" s="130"/>
      <c r="L174" s="130"/>
      <c r="M174" s="130"/>
      <c r="N174" s="157"/>
      <c r="O174" s="158"/>
      <c r="P174" s="159"/>
      <c r="Q174" s="130"/>
      <c r="R174" s="130"/>
      <c r="S174" s="130"/>
      <c r="T174" s="130"/>
      <c r="U174" s="130"/>
      <c r="V174" s="130"/>
      <c r="W174" s="130"/>
      <c r="X174" s="130"/>
      <c r="Y174" s="130"/>
      <c r="Z174" s="130"/>
    </row>
    <row r="175" spans="1:26" ht="15.75" customHeight="1">
      <c r="A175" s="130"/>
      <c r="B175" s="130"/>
      <c r="C175" s="130"/>
      <c r="D175" s="130"/>
      <c r="E175" s="130"/>
      <c r="F175" s="130"/>
      <c r="G175" s="130"/>
      <c r="H175" s="130"/>
      <c r="I175" s="130"/>
      <c r="J175" s="130"/>
      <c r="K175" s="130"/>
      <c r="L175" s="130"/>
      <c r="M175" s="130"/>
      <c r="N175" s="157"/>
      <c r="O175" s="158"/>
      <c r="P175" s="159"/>
      <c r="Q175" s="130"/>
      <c r="R175" s="130"/>
      <c r="S175" s="130"/>
      <c r="T175" s="130"/>
      <c r="U175" s="130"/>
      <c r="V175" s="130"/>
      <c r="W175" s="130"/>
      <c r="X175" s="130"/>
      <c r="Y175" s="130"/>
      <c r="Z175" s="130"/>
    </row>
    <row r="176" spans="1:26" ht="15.75" customHeight="1">
      <c r="A176" s="130"/>
      <c r="B176" s="130"/>
      <c r="C176" s="130"/>
      <c r="D176" s="130"/>
      <c r="E176" s="130"/>
      <c r="F176" s="130"/>
      <c r="G176" s="130"/>
      <c r="H176" s="130"/>
      <c r="I176" s="130"/>
      <c r="J176" s="130"/>
      <c r="K176" s="130"/>
      <c r="L176" s="130"/>
      <c r="M176" s="130"/>
      <c r="N176" s="157"/>
      <c r="O176" s="158"/>
      <c r="P176" s="159"/>
      <c r="Q176" s="130"/>
      <c r="R176" s="130"/>
      <c r="S176" s="130"/>
      <c r="T176" s="130"/>
      <c r="U176" s="130"/>
      <c r="V176" s="130"/>
      <c r="W176" s="130"/>
      <c r="X176" s="130"/>
      <c r="Y176" s="130"/>
      <c r="Z176" s="130"/>
    </row>
    <row r="177" spans="1:26" ht="15.75" customHeight="1">
      <c r="A177" s="130"/>
      <c r="B177" s="130"/>
      <c r="C177" s="130"/>
      <c r="D177" s="130"/>
      <c r="E177" s="130"/>
      <c r="F177" s="130"/>
      <c r="G177" s="130"/>
      <c r="H177" s="130"/>
      <c r="I177" s="130"/>
      <c r="J177" s="130"/>
      <c r="K177" s="130"/>
      <c r="L177" s="130"/>
      <c r="M177" s="130"/>
      <c r="N177" s="157"/>
      <c r="O177" s="158"/>
      <c r="P177" s="159"/>
      <c r="Q177" s="130"/>
      <c r="R177" s="130"/>
      <c r="S177" s="130"/>
      <c r="T177" s="130"/>
      <c r="U177" s="130"/>
      <c r="V177" s="130"/>
      <c r="W177" s="130"/>
      <c r="X177" s="130"/>
      <c r="Y177" s="130"/>
      <c r="Z177" s="130"/>
    </row>
    <row r="178" spans="1:26" ht="15.75" customHeight="1">
      <c r="A178" s="130"/>
      <c r="B178" s="130"/>
      <c r="C178" s="130"/>
      <c r="D178" s="130"/>
      <c r="E178" s="130"/>
      <c r="F178" s="130"/>
      <c r="G178" s="130"/>
      <c r="H178" s="130"/>
      <c r="I178" s="130"/>
      <c r="J178" s="130"/>
      <c r="K178" s="130"/>
      <c r="L178" s="130"/>
      <c r="M178" s="130"/>
      <c r="N178" s="157"/>
      <c r="O178" s="158"/>
      <c r="P178" s="159"/>
      <c r="Q178" s="130"/>
      <c r="R178" s="130"/>
      <c r="S178" s="130"/>
      <c r="T178" s="130"/>
      <c r="U178" s="130"/>
      <c r="V178" s="130"/>
      <c r="W178" s="130"/>
      <c r="X178" s="130"/>
      <c r="Y178" s="130"/>
      <c r="Z178" s="130"/>
    </row>
    <row r="179" spans="1:26" ht="15.75" customHeight="1">
      <c r="A179" s="130"/>
      <c r="B179" s="130"/>
      <c r="C179" s="130"/>
      <c r="D179" s="130"/>
      <c r="E179" s="130"/>
      <c r="F179" s="130"/>
      <c r="G179" s="130"/>
      <c r="H179" s="130"/>
      <c r="I179" s="130"/>
      <c r="J179" s="130"/>
      <c r="K179" s="130"/>
      <c r="L179" s="130"/>
      <c r="M179" s="130"/>
      <c r="N179" s="157"/>
      <c r="O179" s="158"/>
      <c r="P179" s="159"/>
      <c r="Q179" s="130"/>
      <c r="R179" s="130"/>
      <c r="S179" s="130"/>
      <c r="T179" s="130"/>
      <c r="U179" s="130"/>
      <c r="V179" s="130"/>
      <c r="W179" s="130"/>
      <c r="X179" s="130"/>
      <c r="Y179" s="130"/>
      <c r="Z179" s="130"/>
    </row>
    <row r="180" spans="1:26" ht="15.75" customHeight="1">
      <c r="A180" s="130"/>
      <c r="B180" s="130"/>
      <c r="C180" s="130"/>
      <c r="D180" s="130"/>
      <c r="E180" s="130"/>
      <c r="F180" s="130"/>
      <c r="G180" s="130"/>
      <c r="H180" s="130"/>
      <c r="I180" s="130"/>
      <c r="J180" s="130"/>
      <c r="K180" s="130"/>
      <c r="L180" s="130"/>
      <c r="M180" s="130"/>
      <c r="N180" s="157"/>
      <c r="O180" s="158"/>
      <c r="P180" s="159"/>
      <c r="Q180" s="130"/>
      <c r="R180" s="130"/>
      <c r="S180" s="130"/>
      <c r="T180" s="130"/>
      <c r="U180" s="130"/>
      <c r="V180" s="130"/>
      <c r="W180" s="130"/>
      <c r="X180" s="130"/>
      <c r="Y180" s="130"/>
      <c r="Z180" s="130"/>
    </row>
    <row r="181" spans="1:26" ht="15.75" customHeight="1">
      <c r="A181" s="130"/>
      <c r="B181" s="130"/>
      <c r="C181" s="130"/>
      <c r="D181" s="130"/>
      <c r="E181" s="130"/>
      <c r="F181" s="130"/>
      <c r="G181" s="130"/>
      <c r="H181" s="130"/>
      <c r="I181" s="130"/>
      <c r="J181" s="130"/>
      <c r="K181" s="130"/>
      <c r="L181" s="130"/>
      <c r="M181" s="130"/>
      <c r="N181" s="157"/>
      <c r="O181" s="158"/>
      <c r="P181" s="159"/>
      <c r="Q181" s="130"/>
      <c r="R181" s="130"/>
      <c r="S181" s="130"/>
      <c r="T181" s="130"/>
      <c r="U181" s="130"/>
      <c r="V181" s="130"/>
      <c r="W181" s="130"/>
      <c r="X181" s="130"/>
      <c r="Y181" s="130"/>
      <c r="Z181" s="130"/>
    </row>
    <row r="182" spans="1:26" ht="15.75" customHeight="1">
      <c r="A182" s="130"/>
      <c r="B182" s="130"/>
      <c r="C182" s="130"/>
      <c r="D182" s="130"/>
      <c r="E182" s="130"/>
      <c r="F182" s="130"/>
      <c r="G182" s="130"/>
      <c r="H182" s="130"/>
      <c r="I182" s="130"/>
      <c r="J182" s="130"/>
      <c r="K182" s="130"/>
      <c r="L182" s="130"/>
      <c r="M182" s="130"/>
      <c r="N182" s="157"/>
      <c r="O182" s="158"/>
      <c r="P182" s="159"/>
      <c r="Q182" s="130"/>
      <c r="R182" s="130"/>
      <c r="S182" s="130"/>
      <c r="T182" s="130"/>
      <c r="U182" s="130"/>
      <c r="V182" s="130"/>
      <c r="W182" s="130"/>
      <c r="X182" s="130"/>
      <c r="Y182" s="130"/>
      <c r="Z182" s="130"/>
    </row>
    <row r="183" spans="1:26" ht="15.75" customHeight="1">
      <c r="A183" s="130"/>
      <c r="B183" s="130"/>
      <c r="C183" s="130"/>
      <c r="D183" s="130"/>
      <c r="E183" s="130"/>
      <c r="F183" s="130"/>
      <c r="G183" s="130"/>
      <c r="H183" s="130"/>
      <c r="I183" s="130"/>
      <c r="J183" s="130"/>
      <c r="K183" s="130"/>
      <c r="L183" s="130"/>
      <c r="M183" s="130"/>
      <c r="N183" s="157"/>
      <c r="O183" s="158"/>
      <c r="P183" s="159"/>
      <c r="Q183" s="130"/>
      <c r="R183" s="130"/>
      <c r="S183" s="130"/>
      <c r="T183" s="130"/>
      <c r="U183" s="130"/>
      <c r="V183" s="130"/>
      <c r="W183" s="130"/>
      <c r="X183" s="130"/>
      <c r="Y183" s="130"/>
      <c r="Z183" s="130"/>
    </row>
    <row r="184" spans="1:26" ht="15.75" customHeight="1">
      <c r="A184" s="130"/>
      <c r="B184" s="130"/>
      <c r="C184" s="130"/>
      <c r="D184" s="130"/>
      <c r="E184" s="130"/>
      <c r="F184" s="130"/>
      <c r="G184" s="130"/>
      <c r="H184" s="130"/>
      <c r="I184" s="130"/>
      <c r="J184" s="130"/>
      <c r="K184" s="130"/>
      <c r="L184" s="130"/>
      <c r="M184" s="130"/>
      <c r="N184" s="157"/>
      <c r="O184" s="158"/>
      <c r="P184" s="159"/>
      <c r="Q184" s="130"/>
      <c r="R184" s="130"/>
      <c r="S184" s="130"/>
      <c r="T184" s="130"/>
      <c r="U184" s="130"/>
      <c r="V184" s="130"/>
      <c r="W184" s="130"/>
      <c r="X184" s="130"/>
      <c r="Y184" s="130"/>
      <c r="Z184" s="130"/>
    </row>
    <row r="185" spans="1:26" ht="15.75" customHeight="1">
      <c r="A185" s="130"/>
      <c r="B185" s="130"/>
      <c r="C185" s="130"/>
      <c r="D185" s="130"/>
      <c r="E185" s="130"/>
      <c r="F185" s="130"/>
      <c r="G185" s="130"/>
      <c r="H185" s="130"/>
      <c r="I185" s="130"/>
      <c r="J185" s="130"/>
      <c r="K185" s="130"/>
      <c r="L185" s="130"/>
      <c r="M185" s="130"/>
      <c r="N185" s="157"/>
      <c r="O185" s="158"/>
      <c r="P185" s="159"/>
      <c r="Q185" s="130"/>
      <c r="R185" s="130"/>
      <c r="S185" s="130"/>
      <c r="T185" s="130"/>
      <c r="U185" s="130"/>
      <c r="V185" s="130"/>
      <c r="W185" s="130"/>
      <c r="X185" s="130"/>
      <c r="Y185" s="130"/>
      <c r="Z185" s="130"/>
    </row>
    <row r="186" spans="1:26" ht="15.75" customHeight="1">
      <c r="A186" s="130"/>
      <c r="B186" s="130"/>
      <c r="C186" s="130"/>
      <c r="D186" s="130"/>
      <c r="E186" s="130"/>
      <c r="F186" s="130"/>
      <c r="G186" s="130"/>
      <c r="H186" s="130"/>
      <c r="I186" s="130"/>
      <c r="J186" s="130"/>
      <c r="K186" s="130"/>
      <c r="L186" s="130"/>
      <c r="M186" s="130"/>
      <c r="N186" s="157"/>
      <c r="O186" s="158"/>
      <c r="P186" s="159"/>
      <c r="Q186" s="130"/>
      <c r="R186" s="130"/>
      <c r="S186" s="130"/>
      <c r="T186" s="130"/>
      <c r="U186" s="130"/>
      <c r="V186" s="130"/>
      <c r="W186" s="130"/>
      <c r="X186" s="130"/>
      <c r="Y186" s="130"/>
      <c r="Z186" s="130"/>
    </row>
    <row r="187" spans="1:26" ht="15.75" customHeight="1">
      <c r="A187" s="130"/>
      <c r="B187" s="130"/>
      <c r="C187" s="130"/>
      <c r="D187" s="130"/>
      <c r="E187" s="130"/>
      <c r="F187" s="130"/>
      <c r="G187" s="130"/>
      <c r="H187" s="130"/>
      <c r="I187" s="130"/>
      <c r="J187" s="130"/>
      <c r="K187" s="130"/>
      <c r="L187" s="130"/>
      <c r="M187" s="130"/>
      <c r="N187" s="157"/>
      <c r="O187" s="158"/>
      <c r="P187" s="159"/>
      <c r="Q187" s="130"/>
      <c r="R187" s="130"/>
      <c r="S187" s="130"/>
      <c r="T187" s="130"/>
      <c r="U187" s="130"/>
      <c r="V187" s="130"/>
      <c r="W187" s="130"/>
      <c r="X187" s="130"/>
      <c r="Y187" s="130"/>
      <c r="Z187" s="130"/>
    </row>
    <row r="188" spans="1:26" ht="15.75" customHeight="1">
      <c r="A188" s="130"/>
      <c r="B188" s="130"/>
      <c r="C188" s="130"/>
      <c r="D188" s="130"/>
      <c r="E188" s="130"/>
      <c r="F188" s="130"/>
      <c r="G188" s="130"/>
      <c r="H188" s="130"/>
      <c r="I188" s="130"/>
      <c r="J188" s="130"/>
      <c r="K188" s="130"/>
      <c r="L188" s="130"/>
      <c r="M188" s="130"/>
      <c r="N188" s="157"/>
      <c r="O188" s="158"/>
      <c r="P188" s="159"/>
      <c r="Q188" s="130"/>
      <c r="R188" s="130"/>
      <c r="S188" s="130"/>
      <c r="T188" s="130"/>
      <c r="U188" s="130"/>
      <c r="V188" s="130"/>
      <c r="W188" s="130"/>
      <c r="X188" s="130"/>
      <c r="Y188" s="130"/>
      <c r="Z188" s="130"/>
    </row>
    <row r="189" spans="1:26" ht="15.75" customHeight="1">
      <c r="A189" s="130"/>
      <c r="B189" s="130"/>
      <c r="C189" s="130"/>
      <c r="D189" s="130"/>
      <c r="E189" s="130"/>
      <c r="F189" s="130"/>
      <c r="G189" s="130"/>
      <c r="H189" s="130"/>
      <c r="I189" s="130"/>
      <c r="J189" s="130"/>
      <c r="K189" s="130"/>
      <c r="L189" s="130"/>
      <c r="M189" s="130"/>
      <c r="N189" s="157"/>
      <c r="O189" s="158"/>
      <c r="P189" s="159"/>
      <c r="Q189" s="130"/>
      <c r="R189" s="130"/>
      <c r="S189" s="130"/>
      <c r="T189" s="130"/>
      <c r="U189" s="130"/>
      <c r="V189" s="130"/>
      <c r="W189" s="130"/>
      <c r="X189" s="130"/>
      <c r="Y189" s="130"/>
      <c r="Z189" s="130"/>
    </row>
    <row r="190" spans="1:26" ht="15.75" customHeight="1">
      <c r="A190" s="130"/>
      <c r="B190" s="130"/>
      <c r="C190" s="130"/>
      <c r="D190" s="130"/>
      <c r="E190" s="130"/>
      <c r="F190" s="130"/>
      <c r="G190" s="130"/>
      <c r="H190" s="130"/>
      <c r="I190" s="130"/>
      <c r="J190" s="130"/>
      <c r="K190" s="130"/>
      <c r="L190" s="130"/>
      <c r="M190" s="130"/>
      <c r="N190" s="157"/>
      <c r="O190" s="158"/>
      <c r="P190" s="159"/>
      <c r="Q190" s="130"/>
      <c r="R190" s="130"/>
      <c r="S190" s="130"/>
      <c r="T190" s="130"/>
      <c r="U190" s="130"/>
      <c r="V190" s="130"/>
      <c r="W190" s="130"/>
      <c r="X190" s="130"/>
      <c r="Y190" s="130"/>
      <c r="Z190" s="130"/>
    </row>
    <row r="191" spans="1:26" ht="15.75" customHeight="1">
      <c r="A191" s="130"/>
      <c r="B191" s="130"/>
      <c r="C191" s="130"/>
      <c r="D191" s="130"/>
      <c r="E191" s="130"/>
      <c r="F191" s="130"/>
      <c r="G191" s="130"/>
      <c r="H191" s="130"/>
      <c r="I191" s="130"/>
      <c r="J191" s="130"/>
      <c r="K191" s="130"/>
      <c r="L191" s="130"/>
      <c r="M191" s="130"/>
      <c r="N191" s="157"/>
      <c r="O191" s="158"/>
      <c r="P191" s="159"/>
      <c r="Q191" s="130"/>
      <c r="R191" s="130"/>
      <c r="S191" s="130"/>
      <c r="T191" s="130"/>
      <c r="U191" s="130"/>
      <c r="V191" s="130"/>
      <c r="W191" s="130"/>
      <c r="X191" s="130"/>
      <c r="Y191" s="130"/>
      <c r="Z191" s="130"/>
    </row>
    <row r="192" spans="1:26" ht="15.75" customHeight="1">
      <c r="A192" s="130"/>
      <c r="B192" s="130"/>
      <c r="C192" s="130"/>
      <c r="D192" s="130"/>
      <c r="E192" s="130"/>
      <c r="F192" s="130"/>
      <c r="G192" s="130"/>
      <c r="H192" s="130"/>
      <c r="I192" s="130"/>
      <c r="J192" s="130"/>
      <c r="K192" s="130"/>
      <c r="L192" s="130"/>
      <c r="M192" s="130"/>
      <c r="N192" s="157"/>
      <c r="O192" s="158"/>
      <c r="P192" s="159"/>
      <c r="Q192" s="130"/>
      <c r="R192" s="130"/>
      <c r="S192" s="130"/>
      <c r="T192" s="130"/>
      <c r="U192" s="130"/>
      <c r="V192" s="130"/>
      <c r="W192" s="130"/>
      <c r="X192" s="130"/>
      <c r="Y192" s="130"/>
      <c r="Z192" s="130"/>
    </row>
    <row r="193" spans="1:26" ht="15.75" customHeight="1">
      <c r="A193" s="130"/>
      <c r="B193" s="130"/>
      <c r="C193" s="130"/>
      <c r="D193" s="130"/>
      <c r="E193" s="130"/>
      <c r="F193" s="130"/>
      <c r="G193" s="130"/>
      <c r="H193" s="130"/>
      <c r="I193" s="130"/>
      <c r="J193" s="130"/>
      <c r="K193" s="130"/>
      <c r="L193" s="130"/>
      <c r="M193" s="130"/>
      <c r="N193" s="157"/>
      <c r="O193" s="158"/>
      <c r="P193" s="159"/>
      <c r="Q193" s="130"/>
      <c r="R193" s="130"/>
      <c r="S193" s="130"/>
      <c r="T193" s="130"/>
      <c r="U193" s="130"/>
      <c r="V193" s="130"/>
      <c r="W193" s="130"/>
      <c r="X193" s="130"/>
      <c r="Y193" s="130"/>
      <c r="Z193" s="130"/>
    </row>
    <row r="194" spans="1:26" ht="15.75" customHeight="1">
      <c r="A194" s="130"/>
      <c r="B194" s="130"/>
      <c r="C194" s="130"/>
      <c r="D194" s="130"/>
      <c r="E194" s="130"/>
      <c r="F194" s="130"/>
      <c r="G194" s="130"/>
      <c r="H194" s="130"/>
      <c r="I194" s="130"/>
      <c r="J194" s="130"/>
      <c r="K194" s="130"/>
      <c r="L194" s="130"/>
      <c r="M194" s="130"/>
      <c r="N194" s="157"/>
      <c r="O194" s="158"/>
      <c r="P194" s="159"/>
      <c r="Q194" s="130"/>
      <c r="R194" s="130"/>
      <c r="S194" s="130"/>
      <c r="T194" s="130"/>
      <c r="U194" s="130"/>
      <c r="V194" s="130"/>
      <c r="W194" s="130"/>
      <c r="X194" s="130"/>
      <c r="Y194" s="130"/>
      <c r="Z194" s="130"/>
    </row>
    <row r="195" spans="1:26" ht="15.75" customHeight="1">
      <c r="A195" s="130"/>
      <c r="B195" s="130"/>
      <c r="C195" s="130"/>
      <c r="D195" s="130"/>
      <c r="E195" s="130"/>
      <c r="F195" s="130"/>
      <c r="G195" s="130"/>
      <c r="H195" s="130"/>
      <c r="I195" s="130"/>
      <c r="J195" s="130"/>
      <c r="K195" s="130"/>
      <c r="L195" s="130"/>
      <c r="M195" s="130"/>
      <c r="N195" s="157"/>
      <c r="O195" s="158"/>
      <c r="P195" s="159"/>
      <c r="Q195" s="130"/>
      <c r="R195" s="130"/>
      <c r="S195" s="130"/>
      <c r="T195" s="130"/>
      <c r="U195" s="130"/>
      <c r="V195" s="130"/>
      <c r="W195" s="130"/>
      <c r="X195" s="130"/>
      <c r="Y195" s="130"/>
      <c r="Z195" s="130"/>
    </row>
    <row r="196" spans="1:26" ht="15.75" customHeight="1">
      <c r="A196" s="130"/>
      <c r="B196" s="130"/>
      <c r="C196" s="130"/>
      <c r="D196" s="130"/>
      <c r="E196" s="130"/>
      <c r="F196" s="130"/>
      <c r="G196" s="130"/>
      <c r="H196" s="130"/>
      <c r="I196" s="130"/>
      <c r="J196" s="130"/>
      <c r="K196" s="130"/>
      <c r="L196" s="130"/>
      <c r="M196" s="130"/>
      <c r="N196" s="157"/>
      <c r="O196" s="158"/>
      <c r="P196" s="159"/>
      <c r="Q196" s="130"/>
      <c r="R196" s="130"/>
      <c r="S196" s="130"/>
      <c r="T196" s="130"/>
      <c r="U196" s="130"/>
      <c r="V196" s="130"/>
      <c r="W196" s="130"/>
      <c r="X196" s="130"/>
      <c r="Y196" s="130"/>
      <c r="Z196" s="130"/>
    </row>
    <row r="197" spans="1:26" ht="15.75" customHeight="1">
      <c r="A197" s="130"/>
      <c r="B197" s="130"/>
      <c r="C197" s="130"/>
      <c r="D197" s="130"/>
      <c r="E197" s="130"/>
      <c r="F197" s="130"/>
      <c r="G197" s="130"/>
      <c r="H197" s="130"/>
      <c r="I197" s="130"/>
      <c r="J197" s="130"/>
      <c r="K197" s="130"/>
      <c r="L197" s="130"/>
      <c r="M197" s="130"/>
      <c r="N197" s="157"/>
      <c r="O197" s="158"/>
      <c r="P197" s="159"/>
      <c r="Q197" s="130"/>
      <c r="R197" s="130"/>
      <c r="S197" s="130"/>
      <c r="T197" s="130"/>
      <c r="U197" s="130"/>
      <c r="V197" s="130"/>
      <c r="W197" s="130"/>
      <c r="X197" s="130"/>
      <c r="Y197" s="130"/>
      <c r="Z197" s="130"/>
    </row>
    <row r="198" spans="1:26" ht="15.75" customHeight="1">
      <c r="A198" s="130"/>
      <c r="B198" s="130"/>
      <c r="C198" s="130"/>
      <c r="D198" s="130"/>
      <c r="E198" s="130"/>
      <c r="F198" s="130"/>
      <c r="G198" s="130"/>
      <c r="H198" s="130"/>
      <c r="I198" s="130"/>
      <c r="J198" s="130"/>
      <c r="K198" s="130"/>
      <c r="L198" s="130"/>
      <c r="M198" s="130"/>
      <c r="N198" s="157"/>
      <c r="O198" s="158"/>
      <c r="P198" s="159"/>
      <c r="Q198" s="130"/>
      <c r="R198" s="130"/>
      <c r="S198" s="130"/>
      <c r="T198" s="130"/>
      <c r="U198" s="130"/>
      <c r="V198" s="130"/>
      <c r="W198" s="130"/>
      <c r="X198" s="130"/>
      <c r="Y198" s="130"/>
      <c r="Z198" s="130"/>
    </row>
    <row r="199" spans="1:26" ht="15.75" customHeight="1">
      <c r="A199" s="130"/>
      <c r="B199" s="130"/>
      <c r="C199" s="130"/>
      <c r="D199" s="130"/>
      <c r="E199" s="130"/>
      <c r="F199" s="130"/>
      <c r="G199" s="130"/>
      <c r="H199" s="130"/>
      <c r="I199" s="130"/>
      <c r="J199" s="130"/>
      <c r="K199" s="130"/>
      <c r="L199" s="130"/>
      <c r="M199" s="130"/>
      <c r="N199" s="157"/>
      <c r="O199" s="158"/>
      <c r="P199" s="159"/>
      <c r="Q199" s="130"/>
      <c r="R199" s="130"/>
      <c r="S199" s="130"/>
      <c r="T199" s="130"/>
      <c r="U199" s="130"/>
      <c r="V199" s="130"/>
      <c r="W199" s="130"/>
      <c r="X199" s="130"/>
      <c r="Y199" s="130"/>
      <c r="Z199" s="130"/>
    </row>
    <row r="200" spans="1:26" ht="15.75" customHeight="1">
      <c r="A200" s="130"/>
      <c r="B200" s="130"/>
      <c r="C200" s="130"/>
      <c r="D200" s="130"/>
      <c r="E200" s="130"/>
      <c r="F200" s="130"/>
      <c r="G200" s="130"/>
      <c r="H200" s="130"/>
      <c r="I200" s="130"/>
      <c r="J200" s="130"/>
      <c r="K200" s="130"/>
      <c r="L200" s="130"/>
      <c r="M200" s="130"/>
      <c r="N200" s="157"/>
      <c r="O200" s="158"/>
      <c r="P200" s="159"/>
      <c r="Q200" s="130"/>
      <c r="R200" s="130"/>
      <c r="S200" s="130"/>
      <c r="T200" s="130"/>
      <c r="U200" s="130"/>
      <c r="V200" s="130"/>
      <c r="W200" s="130"/>
      <c r="X200" s="130"/>
      <c r="Y200" s="130"/>
      <c r="Z200" s="130"/>
    </row>
    <row r="201" spans="1:26" ht="15.75" customHeight="1">
      <c r="A201" s="130"/>
      <c r="B201" s="130"/>
      <c r="C201" s="130"/>
      <c r="D201" s="130"/>
      <c r="E201" s="130"/>
      <c r="F201" s="130"/>
      <c r="G201" s="130"/>
      <c r="H201" s="130"/>
      <c r="I201" s="130"/>
      <c r="J201" s="130"/>
      <c r="K201" s="130"/>
      <c r="L201" s="130"/>
      <c r="M201" s="130"/>
      <c r="N201" s="157"/>
      <c r="O201" s="158"/>
      <c r="P201" s="159"/>
      <c r="Q201" s="130"/>
      <c r="R201" s="130"/>
      <c r="S201" s="130"/>
      <c r="T201" s="130"/>
      <c r="U201" s="130"/>
      <c r="V201" s="130"/>
      <c r="W201" s="130"/>
      <c r="X201" s="130"/>
      <c r="Y201" s="130"/>
      <c r="Z201" s="130"/>
    </row>
    <row r="202" spans="1:26" ht="15.75" customHeight="1">
      <c r="A202" s="130"/>
      <c r="B202" s="130"/>
      <c r="C202" s="130"/>
      <c r="D202" s="130"/>
      <c r="E202" s="130"/>
      <c r="F202" s="130"/>
      <c r="G202" s="130"/>
      <c r="H202" s="130"/>
      <c r="I202" s="130"/>
      <c r="J202" s="130"/>
      <c r="K202" s="130"/>
      <c r="L202" s="130"/>
      <c r="M202" s="130"/>
      <c r="N202" s="157"/>
      <c r="O202" s="158"/>
      <c r="P202" s="159"/>
      <c r="Q202" s="130"/>
      <c r="R202" s="130"/>
      <c r="S202" s="130"/>
      <c r="T202" s="130"/>
      <c r="U202" s="130"/>
      <c r="V202" s="130"/>
      <c r="W202" s="130"/>
      <c r="X202" s="130"/>
      <c r="Y202" s="130"/>
      <c r="Z202" s="130"/>
    </row>
    <row r="203" spans="1:26" ht="15.75" customHeight="1">
      <c r="A203" s="130"/>
      <c r="B203" s="130"/>
      <c r="C203" s="130"/>
      <c r="D203" s="130"/>
      <c r="E203" s="130"/>
      <c r="F203" s="130"/>
      <c r="G203" s="130"/>
      <c r="H203" s="130"/>
      <c r="I203" s="130"/>
      <c r="J203" s="130"/>
      <c r="K203" s="130"/>
      <c r="L203" s="130"/>
      <c r="M203" s="130"/>
      <c r="N203" s="157"/>
      <c r="O203" s="158"/>
      <c r="P203" s="159"/>
      <c r="Q203" s="130"/>
      <c r="R203" s="130"/>
      <c r="S203" s="130"/>
      <c r="T203" s="130"/>
      <c r="U203" s="130"/>
      <c r="V203" s="130"/>
      <c r="W203" s="130"/>
      <c r="X203" s="130"/>
      <c r="Y203" s="130"/>
      <c r="Z203" s="130"/>
    </row>
    <row r="204" spans="1:26" ht="15.75" customHeight="1">
      <c r="A204" s="130"/>
      <c r="B204" s="130"/>
      <c r="C204" s="130"/>
      <c r="D204" s="130"/>
      <c r="E204" s="130"/>
      <c r="F204" s="130"/>
      <c r="G204" s="130"/>
      <c r="H204" s="130"/>
      <c r="I204" s="130"/>
      <c r="J204" s="130"/>
      <c r="K204" s="130"/>
      <c r="L204" s="130"/>
      <c r="M204" s="130"/>
      <c r="N204" s="157"/>
      <c r="O204" s="158"/>
      <c r="P204" s="159"/>
      <c r="Q204" s="130"/>
      <c r="R204" s="130"/>
      <c r="S204" s="130"/>
      <c r="T204" s="130"/>
      <c r="U204" s="130"/>
      <c r="V204" s="130"/>
      <c r="W204" s="130"/>
      <c r="X204" s="130"/>
      <c r="Y204" s="130"/>
      <c r="Z204" s="130"/>
    </row>
    <row r="205" spans="1:26" ht="15.75" customHeight="1">
      <c r="A205" s="130"/>
      <c r="B205" s="130"/>
      <c r="C205" s="130"/>
      <c r="D205" s="130"/>
      <c r="E205" s="130"/>
      <c r="F205" s="130"/>
      <c r="G205" s="130"/>
      <c r="H205" s="130"/>
      <c r="I205" s="130"/>
      <c r="J205" s="130"/>
      <c r="K205" s="130"/>
      <c r="L205" s="130"/>
      <c r="M205" s="130"/>
      <c r="N205" s="157"/>
      <c r="O205" s="158"/>
      <c r="P205" s="159"/>
      <c r="Q205" s="130"/>
      <c r="R205" s="130"/>
      <c r="S205" s="130"/>
      <c r="T205" s="130"/>
      <c r="U205" s="130"/>
      <c r="V205" s="130"/>
      <c r="W205" s="130"/>
      <c r="X205" s="130"/>
      <c r="Y205" s="130"/>
      <c r="Z205" s="130"/>
    </row>
    <row r="206" spans="1:26" ht="15.75" customHeight="1">
      <c r="A206" s="130"/>
      <c r="B206" s="130"/>
      <c r="C206" s="130"/>
      <c r="D206" s="130"/>
      <c r="E206" s="130"/>
      <c r="F206" s="130"/>
      <c r="G206" s="130"/>
      <c r="H206" s="130"/>
      <c r="I206" s="130"/>
      <c r="J206" s="130"/>
      <c r="K206" s="130"/>
      <c r="L206" s="130"/>
      <c r="M206" s="130"/>
      <c r="N206" s="157"/>
      <c r="O206" s="158"/>
      <c r="P206" s="159"/>
      <c r="Q206" s="130"/>
      <c r="R206" s="130"/>
      <c r="S206" s="130"/>
      <c r="T206" s="130"/>
      <c r="U206" s="130"/>
      <c r="V206" s="130"/>
      <c r="W206" s="130"/>
      <c r="X206" s="130"/>
      <c r="Y206" s="130"/>
      <c r="Z206" s="130"/>
    </row>
    <row r="207" spans="1:26" ht="15.75" customHeight="1">
      <c r="A207" s="130"/>
      <c r="B207" s="130"/>
      <c r="C207" s="130"/>
      <c r="D207" s="130"/>
      <c r="E207" s="130"/>
      <c r="F207" s="130"/>
      <c r="G207" s="130"/>
      <c r="H207" s="130"/>
      <c r="I207" s="130"/>
      <c r="J207" s="130"/>
      <c r="K207" s="130"/>
      <c r="L207" s="130"/>
      <c r="M207" s="130"/>
      <c r="N207" s="157"/>
      <c r="O207" s="158"/>
      <c r="P207" s="159"/>
      <c r="Q207" s="130"/>
      <c r="R207" s="130"/>
      <c r="S207" s="130"/>
      <c r="T207" s="130"/>
      <c r="U207" s="130"/>
      <c r="V207" s="130"/>
      <c r="W207" s="130"/>
      <c r="X207" s="130"/>
      <c r="Y207" s="130"/>
      <c r="Z207" s="130"/>
    </row>
    <row r="208" spans="1:26" ht="15.75" customHeight="1">
      <c r="A208" s="130"/>
      <c r="B208" s="130"/>
      <c r="C208" s="130"/>
      <c r="D208" s="130"/>
      <c r="E208" s="130"/>
      <c r="F208" s="130"/>
      <c r="G208" s="130"/>
      <c r="H208" s="130"/>
      <c r="I208" s="130"/>
      <c r="J208" s="130"/>
      <c r="K208" s="130"/>
      <c r="L208" s="130"/>
      <c r="M208" s="130"/>
      <c r="N208" s="157"/>
      <c r="O208" s="158"/>
      <c r="P208" s="159"/>
      <c r="Q208" s="130"/>
      <c r="R208" s="130"/>
      <c r="S208" s="130"/>
      <c r="T208" s="130"/>
      <c r="U208" s="130"/>
      <c r="V208" s="130"/>
      <c r="W208" s="130"/>
      <c r="X208" s="130"/>
      <c r="Y208" s="130"/>
      <c r="Z208" s="130"/>
    </row>
    <row r="209" spans="1:26" ht="15.75" customHeight="1">
      <c r="A209" s="130"/>
      <c r="B209" s="130"/>
      <c r="C209" s="130"/>
      <c r="D209" s="130"/>
      <c r="E209" s="130"/>
      <c r="F209" s="130"/>
      <c r="G209" s="130"/>
      <c r="H209" s="130"/>
      <c r="I209" s="130"/>
      <c r="J209" s="130"/>
      <c r="K209" s="130"/>
      <c r="L209" s="130"/>
      <c r="M209" s="130"/>
      <c r="N209" s="157"/>
      <c r="O209" s="158"/>
      <c r="P209" s="159"/>
      <c r="Q209" s="130"/>
      <c r="R209" s="130"/>
      <c r="S209" s="130"/>
      <c r="T209" s="130"/>
      <c r="U209" s="130"/>
      <c r="V209" s="130"/>
      <c r="W209" s="130"/>
      <c r="X209" s="130"/>
      <c r="Y209" s="130"/>
      <c r="Z209" s="130"/>
    </row>
    <row r="210" spans="1:26" ht="15.75" customHeight="1">
      <c r="A210" s="130"/>
      <c r="B210" s="130"/>
      <c r="C210" s="130"/>
      <c r="D210" s="130"/>
      <c r="E210" s="130"/>
      <c r="F210" s="130"/>
      <c r="G210" s="130"/>
      <c r="H210" s="130"/>
      <c r="I210" s="130"/>
      <c r="J210" s="130"/>
      <c r="K210" s="130"/>
      <c r="L210" s="130"/>
      <c r="M210" s="130"/>
      <c r="N210" s="157"/>
      <c r="O210" s="158"/>
      <c r="P210" s="159"/>
      <c r="Q210" s="130"/>
      <c r="R210" s="130"/>
      <c r="S210" s="130"/>
      <c r="T210" s="130"/>
      <c r="U210" s="130"/>
      <c r="V210" s="130"/>
      <c r="W210" s="130"/>
      <c r="X210" s="130"/>
      <c r="Y210" s="130"/>
      <c r="Z210" s="130"/>
    </row>
    <row r="211" spans="1:26" ht="15.75" customHeight="1">
      <c r="A211" s="130"/>
      <c r="B211" s="130"/>
      <c r="C211" s="130"/>
      <c r="D211" s="130"/>
      <c r="E211" s="130"/>
      <c r="F211" s="130"/>
      <c r="G211" s="130"/>
      <c r="H211" s="130"/>
      <c r="I211" s="130"/>
      <c r="J211" s="130"/>
      <c r="K211" s="130"/>
      <c r="L211" s="130"/>
      <c r="M211" s="130"/>
      <c r="N211" s="157"/>
      <c r="O211" s="158"/>
      <c r="P211" s="159"/>
      <c r="Q211" s="130"/>
      <c r="R211" s="130"/>
      <c r="S211" s="130"/>
      <c r="T211" s="130"/>
      <c r="U211" s="130"/>
      <c r="V211" s="130"/>
      <c r="W211" s="130"/>
      <c r="X211" s="130"/>
      <c r="Y211" s="130"/>
      <c r="Z211" s="130"/>
    </row>
    <row r="212" spans="1:26" ht="15.75" customHeight="1">
      <c r="A212" s="130"/>
      <c r="B212" s="130"/>
      <c r="C212" s="130"/>
      <c r="D212" s="130"/>
      <c r="E212" s="130"/>
      <c r="F212" s="130"/>
      <c r="G212" s="130"/>
      <c r="H212" s="130"/>
      <c r="I212" s="130"/>
      <c r="J212" s="130"/>
      <c r="K212" s="130"/>
      <c r="L212" s="130"/>
      <c r="M212" s="130"/>
      <c r="N212" s="157"/>
      <c r="O212" s="158"/>
      <c r="P212" s="159"/>
      <c r="Q212" s="130"/>
      <c r="R212" s="130"/>
      <c r="S212" s="130"/>
      <c r="T212" s="130"/>
      <c r="U212" s="130"/>
      <c r="V212" s="130"/>
      <c r="W212" s="130"/>
      <c r="X212" s="130"/>
      <c r="Y212" s="130"/>
      <c r="Z212" s="130"/>
    </row>
    <row r="213" spans="1:26" ht="15.75" customHeight="1">
      <c r="A213" s="130"/>
      <c r="B213" s="130"/>
      <c r="C213" s="130"/>
      <c r="D213" s="130"/>
      <c r="E213" s="130"/>
      <c r="F213" s="130"/>
      <c r="G213" s="130"/>
      <c r="H213" s="130"/>
      <c r="I213" s="130"/>
      <c r="J213" s="130"/>
      <c r="K213" s="130"/>
      <c r="L213" s="130"/>
      <c r="M213" s="130"/>
      <c r="N213" s="157"/>
      <c r="O213" s="158"/>
      <c r="P213" s="159"/>
      <c r="Q213" s="130"/>
      <c r="R213" s="130"/>
      <c r="S213" s="130"/>
      <c r="T213" s="130"/>
      <c r="U213" s="130"/>
      <c r="V213" s="130"/>
      <c r="W213" s="130"/>
      <c r="X213" s="130"/>
      <c r="Y213" s="130"/>
      <c r="Z213" s="130"/>
    </row>
    <row r="214" spans="1:26" ht="15.75" customHeight="1">
      <c r="A214" s="130"/>
      <c r="B214" s="130"/>
      <c r="C214" s="130"/>
      <c r="D214" s="130"/>
      <c r="E214" s="130"/>
      <c r="F214" s="130"/>
      <c r="G214" s="130"/>
      <c r="H214" s="130"/>
      <c r="I214" s="130"/>
      <c r="J214" s="130"/>
      <c r="K214" s="130"/>
      <c r="L214" s="130"/>
      <c r="M214" s="130"/>
      <c r="N214" s="157"/>
      <c r="O214" s="158"/>
      <c r="P214" s="159"/>
      <c r="Q214" s="130"/>
      <c r="R214" s="130"/>
      <c r="S214" s="130"/>
      <c r="T214" s="130"/>
      <c r="U214" s="130"/>
      <c r="V214" s="130"/>
      <c r="W214" s="130"/>
      <c r="X214" s="130"/>
      <c r="Y214" s="130"/>
      <c r="Z214" s="130"/>
    </row>
    <row r="215" spans="1:26" ht="15.75" customHeight="1">
      <c r="A215" s="130"/>
      <c r="B215" s="130"/>
      <c r="C215" s="130"/>
      <c r="D215" s="130"/>
      <c r="E215" s="130"/>
      <c r="F215" s="130"/>
      <c r="G215" s="130"/>
      <c r="H215" s="130"/>
      <c r="I215" s="130"/>
      <c r="J215" s="130"/>
      <c r="K215" s="130"/>
      <c r="L215" s="130"/>
      <c r="M215" s="130"/>
      <c r="N215" s="157"/>
      <c r="O215" s="158"/>
      <c r="P215" s="159"/>
      <c r="Q215" s="130"/>
      <c r="R215" s="130"/>
      <c r="S215" s="130"/>
      <c r="T215" s="130"/>
      <c r="U215" s="130"/>
      <c r="V215" s="130"/>
      <c r="W215" s="130"/>
      <c r="X215" s="130"/>
      <c r="Y215" s="130"/>
      <c r="Z215" s="130"/>
    </row>
    <row r="216" spans="1:26" ht="15.75" customHeight="1">
      <c r="A216" s="130"/>
      <c r="B216" s="130"/>
      <c r="C216" s="130"/>
      <c r="D216" s="130"/>
      <c r="E216" s="130"/>
      <c r="F216" s="130"/>
      <c r="G216" s="130"/>
      <c r="H216" s="130"/>
      <c r="I216" s="130"/>
      <c r="J216" s="130"/>
      <c r="K216" s="130"/>
      <c r="L216" s="130"/>
      <c r="M216" s="130"/>
      <c r="N216" s="157"/>
      <c r="O216" s="158"/>
      <c r="P216" s="159"/>
      <c r="Q216" s="130"/>
      <c r="R216" s="130"/>
      <c r="S216" s="130"/>
      <c r="T216" s="130"/>
      <c r="U216" s="130"/>
      <c r="V216" s="130"/>
      <c r="W216" s="130"/>
      <c r="X216" s="130"/>
      <c r="Y216" s="130"/>
      <c r="Z216" s="130"/>
    </row>
    <row r="217" spans="1:26" ht="15.75" customHeight="1">
      <c r="A217" s="130"/>
      <c r="B217" s="130"/>
      <c r="C217" s="130"/>
      <c r="D217" s="130"/>
      <c r="E217" s="130"/>
      <c r="F217" s="130"/>
      <c r="G217" s="130"/>
      <c r="H217" s="130"/>
      <c r="I217" s="130"/>
      <c r="J217" s="130"/>
      <c r="K217" s="130"/>
      <c r="L217" s="130"/>
      <c r="M217" s="130"/>
      <c r="N217" s="157"/>
      <c r="O217" s="158"/>
      <c r="P217" s="159"/>
      <c r="Q217" s="130"/>
      <c r="R217" s="130"/>
      <c r="S217" s="130"/>
      <c r="T217" s="130"/>
      <c r="U217" s="130"/>
      <c r="V217" s="130"/>
      <c r="W217" s="130"/>
      <c r="X217" s="130"/>
      <c r="Y217" s="130"/>
      <c r="Z217" s="130"/>
    </row>
    <row r="218" spans="1:26" ht="15.75" customHeight="1">
      <c r="A218" s="130"/>
      <c r="B218" s="130"/>
      <c r="C218" s="130"/>
      <c r="D218" s="130"/>
      <c r="E218" s="130"/>
      <c r="F218" s="130"/>
      <c r="G218" s="130"/>
      <c r="H218" s="130"/>
      <c r="I218" s="130"/>
      <c r="J218" s="130"/>
      <c r="K218" s="130"/>
      <c r="L218" s="130"/>
      <c r="M218" s="130"/>
      <c r="N218" s="157"/>
      <c r="O218" s="158"/>
      <c r="P218" s="159"/>
      <c r="Q218" s="130"/>
      <c r="R218" s="130"/>
      <c r="S218" s="130"/>
      <c r="T218" s="130"/>
      <c r="U218" s="130"/>
      <c r="V218" s="130"/>
      <c r="W218" s="130"/>
      <c r="X218" s="130"/>
      <c r="Y218" s="130"/>
      <c r="Z218" s="130"/>
    </row>
    <row r="219" spans="1:26" ht="15.75" customHeight="1">
      <c r="A219" s="130"/>
      <c r="B219" s="130"/>
      <c r="C219" s="130"/>
      <c r="D219" s="130"/>
      <c r="E219" s="130"/>
      <c r="F219" s="130"/>
      <c r="G219" s="130"/>
      <c r="H219" s="130"/>
      <c r="I219" s="130"/>
      <c r="J219" s="130"/>
      <c r="K219" s="130"/>
      <c r="L219" s="130"/>
      <c r="M219" s="130"/>
      <c r="N219" s="157"/>
      <c r="O219" s="158"/>
      <c r="P219" s="159"/>
      <c r="Q219" s="130"/>
      <c r="R219" s="130"/>
      <c r="S219" s="130"/>
      <c r="T219" s="130"/>
      <c r="U219" s="130"/>
      <c r="V219" s="130"/>
      <c r="W219" s="130"/>
      <c r="X219" s="130"/>
      <c r="Y219" s="130"/>
      <c r="Z219" s="130"/>
    </row>
    <row r="220" spans="1:26" ht="15.75" customHeight="1">
      <c r="A220" s="130"/>
      <c r="B220" s="130"/>
      <c r="C220" s="130"/>
      <c r="D220" s="130"/>
      <c r="E220" s="130"/>
      <c r="F220" s="130"/>
      <c r="G220" s="130"/>
      <c r="H220" s="130"/>
      <c r="I220" s="130"/>
      <c r="J220" s="130"/>
      <c r="K220" s="130"/>
      <c r="L220" s="130"/>
      <c r="M220" s="130"/>
      <c r="N220" s="157"/>
      <c r="O220" s="158"/>
      <c r="P220" s="159"/>
      <c r="Q220" s="130"/>
      <c r="R220" s="130"/>
      <c r="S220" s="130"/>
      <c r="T220" s="130"/>
      <c r="U220" s="130"/>
      <c r="V220" s="130"/>
      <c r="W220" s="130"/>
      <c r="X220" s="130"/>
      <c r="Y220" s="130"/>
      <c r="Z220" s="130"/>
    </row>
    <row r="221" spans="1:26" ht="15.75" customHeight="1">
      <c r="A221" s="130"/>
      <c r="B221" s="130"/>
      <c r="C221" s="130"/>
      <c r="D221" s="130"/>
      <c r="E221" s="130"/>
      <c r="F221" s="130"/>
      <c r="G221" s="130"/>
      <c r="H221" s="130"/>
      <c r="I221" s="130"/>
      <c r="J221" s="130"/>
      <c r="K221" s="130"/>
      <c r="L221" s="130"/>
      <c r="M221" s="130"/>
      <c r="N221" s="157"/>
      <c r="O221" s="158"/>
      <c r="P221" s="159"/>
      <c r="Q221" s="130"/>
      <c r="R221" s="130"/>
      <c r="S221" s="130"/>
      <c r="T221" s="130"/>
      <c r="U221" s="130"/>
      <c r="V221" s="130"/>
      <c r="W221" s="130"/>
      <c r="X221" s="130"/>
      <c r="Y221" s="130"/>
      <c r="Z221" s="130"/>
    </row>
    <row r="222" spans="1:26" ht="15.75" customHeight="1">
      <c r="A222" s="130"/>
      <c r="B222" s="130"/>
      <c r="C222" s="130"/>
      <c r="D222" s="130"/>
      <c r="E222" s="130"/>
      <c r="F222" s="130"/>
      <c r="G222" s="130"/>
      <c r="H222" s="130"/>
      <c r="I222" s="130"/>
      <c r="J222" s="130"/>
      <c r="K222" s="130"/>
      <c r="L222" s="130"/>
      <c r="M222" s="130"/>
      <c r="N222" s="157"/>
      <c r="O222" s="158"/>
      <c r="P222" s="159"/>
      <c r="Q222" s="130"/>
      <c r="R222" s="130"/>
      <c r="S222" s="130"/>
      <c r="T222" s="130"/>
      <c r="U222" s="130"/>
      <c r="V222" s="130"/>
      <c r="W222" s="130"/>
      <c r="X222" s="130"/>
      <c r="Y222" s="130"/>
      <c r="Z222" s="130"/>
    </row>
    <row r="223" spans="1:26" ht="15.75" customHeight="1">
      <c r="A223" s="130"/>
      <c r="B223" s="130"/>
      <c r="C223" s="130"/>
      <c r="D223" s="130"/>
      <c r="E223" s="130"/>
      <c r="F223" s="130"/>
      <c r="G223" s="130"/>
      <c r="H223" s="130"/>
      <c r="I223" s="130"/>
      <c r="J223" s="130"/>
      <c r="K223" s="130"/>
      <c r="L223" s="130"/>
      <c r="M223" s="130"/>
      <c r="N223" s="157"/>
      <c r="O223" s="158"/>
      <c r="P223" s="159"/>
      <c r="Q223" s="130"/>
      <c r="R223" s="130"/>
      <c r="S223" s="130"/>
      <c r="T223" s="130"/>
      <c r="U223" s="130"/>
      <c r="V223" s="130"/>
      <c r="W223" s="130"/>
      <c r="X223" s="130"/>
      <c r="Y223" s="130"/>
      <c r="Z223" s="130"/>
    </row>
    <row r="224" spans="1:26" ht="15.75" customHeight="1">
      <c r="A224" s="130"/>
      <c r="B224" s="130"/>
      <c r="C224" s="130"/>
      <c r="D224" s="130"/>
      <c r="E224" s="130"/>
      <c r="F224" s="130"/>
      <c r="G224" s="130"/>
      <c r="H224" s="130"/>
      <c r="I224" s="130"/>
      <c r="J224" s="130"/>
      <c r="K224" s="130"/>
      <c r="L224" s="130"/>
      <c r="M224" s="130"/>
      <c r="N224" s="157"/>
      <c r="O224" s="158"/>
      <c r="P224" s="159"/>
      <c r="Q224" s="130"/>
      <c r="R224" s="130"/>
      <c r="S224" s="130"/>
      <c r="T224" s="130"/>
      <c r="U224" s="130"/>
      <c r="V224" s="130"/>
      <c r="W224" s="130"/>
      <c r="X224" s="130"/>
      <c r="Y224" s="130"/>
      <c r="Z224" s="130"/>
    </row>
    <row r="225" spans="1:26" ht="15.75" customHeight="1">
      <c r="A225" s="130"/>
      <c r="B225" s="130"/>
      <c r="C225" s="130"/>
      <c r="D225" s="130"/>
      <c r="E225" s="130"/>
      <c r="F225" s="130"/>
      <c r="G225" s="130"/>
      <c r="H225" s="130"/>
      <c r="I225" s="130"/>
      <c r="J225" s="130"/>
      <c r="K225" s="130"/>
      <c r="L225" s="130"/>
      <c r="M225" s="130"/>
      <c r="N225" s="157"/>
      <c r="O225" s="158"/>
      <c r="P225" s="159"/>
      <c r="Q225" s="130"/>
      <c r="R225" s="130"/>
      <c r="S225" s="130"/>
      <c r="T225" s="130"/>
      <c r="U225" s="130"/>
      <c r="V225" s="130"/>
      <c r="W225" s="130"/>
      <c r="X225" s="130"/>
      <c r="Y225" s="130"/>
      <c r="Z225" s="130"/>
    </row>
    <row r="226" spans="1:26" ht="15.75" customHeight="1">
      <c r="A226" s="130"/>
      <c r="B226" s="130"/>
      <c r="C226" s="130"/>
      <c r="D226" s="130"/>
      <c r="E226" s="130"/>
      <c r="F226" s="130"/>
      <c r="G226" s="130"/>
      <c r="H226" s="130"/>
      <c r="I226" s="130"/>
      <c r="J226" s="130"/>
      <c r="K226" s="130"/>
      <c r="L226" s="130"/>
      <c r="M226" s="130"/>
      <c r="N226" s="157"/>
      <c r="O226" s="158"/>
      <c r="P226" s="159"/>
      <c r="Q226" s="130"/>
      <c r="R226" s="130"/>
      <c r="S226" s="130"/>
      <c r="T226" s="130"/>
      <c r="U226" s="130"/>
      <c r="V226" s="130"/>
      <c r="W226" s="130"/>
      <c r="X226" s="130"/>
      <c r="Y226" s="130"/>
      <c r="Z226" s="130"/>
    </row>
    <row r="227" spans="1:26" ht="15.75" customHeight="1">
      <c r="A227" s="130"/>
      <c r="B227" s="130"/>
      <c r="C227" s="130"/>
      <c r="D227" s="130"/>
      <c r="E227" s="130"/>
      <c r="F227" s="130"/>
      <c r="G227" s="130"/>
      <c r="H227" s="130"/>
      <c r="I227" s="130"/>
      <c r="J227" s="130"/>
      <c r="K227" s="130"/>
      <c r="L227" s="130"/>
      <c r="M227" s="130"/>
      <c r="N227" s="157"/>
      <c r="O227" s="158"/>
      <c r="P227" s="159"/>
      <c r="Q227" s="130"/>
      <c r="R227" s="130"/>
      <c r="S227" s="130"/>
      <c r="T227" s="130"/>
      <c r="U227" s="130"/>
      <c r="V227" s="130"/>
      <c r="W227" s="130"/>
      <c r="X227" s="130"/>
      <c r="Y227" s="130"/>
      <c r="Z227" s="130"/>
    </row>
    <row r="228" spans="1:26" ht="15.75" customHeight="1">
      <c r="A228" s="130"/>
      <c r="B228" s="130"/>
      <c r="C228" s="130"/>
      <c r="D228" s="130"/>
      <c r="E228" s="130"/>
      <c r="F228" s="130"/>
      <c r="G228" s="130"/>
      <c r="H228" s="130"/>
      <c r="I228" s="130"/>
      <c r="J228" s="130"/>
      <c r="K228" s="130"/>
      <c r="L228" s="130"/>
      <c r="M228" s="130"/>
      <c r="N228" s="157"/>
      <c r="O228" s="158"/>
      <c r="P228" s="159"/>
      <c r="Q228" s="130"/>
      <c r="R228" s="130"/>
      <c r="S228" s="130"/>
      <c r="T228" s="130"/>
      <c r="U228" s="130"/>
      <c r="V228" s="130"/>
      <c r="W228" s="130"/>
      <c r="X228" s="130"/>
      <c r="Y228" s="130"/>
      <c r="Z228" s="130"/>
    </row>
    <row r="229" spans="1:26" ht="15.75" customHeight="1">
      <c r="A229" s="130"/>
      <c r="B229" s="130"/>
      <c r="C229" s="130"/>
      <c r="D229" s="130"/>
      <c r="E229" s="130"/>
      <c r="F229" s="130"/>
      <c r="G229" s="130"/>
      <c r="H229" s="130"/>
      <c r="I229" s="130"/>
      <c r="J229" s="130"/>
      <c r="K229" s="130"/>
      <c r="L229" s="130"/>
      <c r="M229" s="130"/>
      <c r="N229" s="157"/>
      <c r="O229" s="158"/>
      <c r="P229" s="159"/>
      <c r="Q229" s="130"/>
      <c r="R229" s="130"/>
      <c r="S229" s="130"/>
      <c r="T229" s="130"/>
      <c r="U229" s="130"/>
      <c r="V229" s="130"/>
      <c r="W229" s="130"/>
      <c r="X229" s="130"/>
      <c r="Y229" s="130"/>
      <c r="Z229" s="130"/>
    </row>
    <row r="230" spans="1:26" ht="15.75" customHeight="1">
      <c r="A230" s="130"/>
      <c r="B230" s="130"/>
      <c r="C230" s="130"/>
      <c r="D230" s="130"/>
      <c r="E230" s="130"/>
      <c r="F230" s="130"/>
      <c r="G230" s="130"/>
      <c r="H230" s="130"/>
      <c r="I230" s="130"/>
      <c r="J230" s="130"/>
      <c r="K230" s="130"/>
      <c r="L230" s="130"/>
      <c r="M230" s="130"/>
      <c r="N230" s="157"/>
      <c r="O230" s="158"/>
      <c r="P230" s="159"/>
      <c r="Q230" s="130"/>
      <c r="R230" s="130"/>
      <c r="S230" s="130"/>
      <c r="T230" s="130"/>
      <c r="U230" s="130"/>
      <c r="V230" s="130"/>
      <c r="W230" s="130"/>
      <c r="X230" s="130"/>
      <c r="Y230" s="130"/>
      <c r="Z230" s="130"/>
    </row>
    <row r="231" spans="1:26" ht="15.75" customHeight="1">
      <c r="A231" s="130"/>
      <c r="B231" s="130"/>
      <c r="C231" s="130"/>
      <c r="D231" s="130"/>
      <c r="E231" s="130"/>
      <c r="F231" s="130"/>
      <c r="G231" s="130"/>
      <c r="H231" s="130"/>
      <c r="I231" s="130"/>
      <c r="J231" s="130"/>
      <c r="K231" s="130"/>
      <c r="L231" s="130"/>
      <c r="M231" s="130"/>
      <c r="N231" s="157"/>
      <c r="O231" s="158"/>
      <c r="P231" s="159"/>
      <c r="Q231" s="130"/>
      <c r="R231" s="130"/>
      <c r="S231" s="130"/>
      <c r="T231" s="130"/>
      <c r="U231" s="130"/>
      <c r="V231" s="130"/>
      <c r="W231" s="130"/>
      <c r="X231" s="130"/>
      <c r="Y231" s="130"/>
      <c r="Z231" s="130"/>
    </row>
    <row r="232" spans="1:26" ht="15.75" customHeight="1">
      <c r="A232" s="130"/>
      <c r="B232" s="130"/>
      <c r="C232" s="130"/>
      <c r="D232" s="130"/>
      <c r="E232" s="130"/>
      <c r="F232" s="130"/>
      <c r="G232" s="130"/>
      <c r="H232" s="130"/>
      <c r="I232" s="130"/>
      <c r="J232" s="130"/>
      <c r="K232" s="130"/>
      <c r="L232" s="130"/>
      <c r="M232" s="130"/>
      <c r="N232" s="157"/>
      <c r="O232" s="158"/>
      <c r="P232" s="159"/>
      <c r="Q232" s="130"/>
      <c r="R232" s="130"/>
      <c r="S232" s="130"/>
      <c r="T232" s="130"/>
      <c r="U232" s="130"/>
      <c r="V232" s="130"/>
      <c r="W232" s="130"/>
      <c r="X232" s="130"/>
      <c r="Y232" s="130"/>
      <c r="Z232" s="130"/>
    </row>
    <row r="233" spans="1:26" ht="15.75" customHeight="1">
      <c r="A233" s="130"/>
      <c r="B233" s="130"/>
      <c r="C233" s="130"/>
      <c r="D233" s="130"/>
      <c r="E233" s="130"/>
      <c r="F233" s="130"/>
      <c r="G233" s="130"/>
      <c r="H233" s="130"/>
      <c r="I233" s="130"/>
      <c r="J233" s="130"/>
      <c r="K233" s="130"/>
      <c r="L233" s="130"/>
      <c r="M233" s="130"/>
      <c r="N233" s="157"/>
      <c r="O233" s="158"/>
      <c r="P233" s="159"/>
      <c r="Q233" s="130"/>
      <c r="R233" s="130"/>
      <c r="S233" s="130"/>
      <c r="T233" s="130"/>
      <c r="U233" s="130"/>
      <c r="V233" s="130"/>
      <c r="W233" s="130"/>
      <c r="X233" s="130"/>
      <c r="Y233" s="130"/>
      <c r="Z233" s="130"/>
    </row>
    <row r="234" spans="1:26" ht="15.75" customHeight="1">
      <c r="A234" s="130"/>
      <c r="B234" s="130"/>
      <c r="C234" s="130"/>
      <c r="D234" s="130"/>
      <c r="E234" s="130"/>
      <c r="F234" s="130"/>
      <c r="G234" s="130"/>
      <c r="H234" s="130"/>
      <c r="I234" s="130"/>
      <c r="J234" s="130"/>
      <c r="K234" s="130"/>
      <c r="L234" s="130"/>
      <c r="M234" s="130"/>
      <c r="N234" s="157"/>
      <c r="O234" s="158"/>
      <c r="P234" s="159"/>
      <c r="Q234" s="130"/>
      <c r="R234" s="130"/>
      <c r="S234" s="130"/>
      <c r="T234" s="130"/>
      <c r="U234" s="130"/>
      <c r="V234" s="130"/>
      <c r="W234" s="130"/>
      <c r="X234" s="130"/>
      <c r="Y234" s="130"/>
      <c r="Z234" s="130"/>
    </row>
    <row r="235" spans="1:26" ht="15.75" customHeight="1">
      <c r="A235" s="130"/>
      <c r="B235" s="130"/>
      <c r="C235" s="130"/>
      <c r="D235" s="130"/>
      <c r="E235" s="130"/>
      <c r="F235" s="130"/>
      <c r="G235" s="130"/>
      <c r="H235" s="130"/>
      <c r="I235" s="130"/>
      <c r="J235" s="130"/>
      <c r="K235" s="130"/>
      <c r="L235" s="130"/>
      <c r="M235" s="130"/>
      <c r="N235" s="157"/>
      <c r="O235" s="158"/>
      <c r="P235" s="159"/>
      <c r="Q235" s="130"/>
      <c r="R235" s="130"/>
      <c r="S235" s="130"/>
      <c r="T235" s="130"/>
      <c r="U235" s="130"/>
      <c r="V235" s="130"/>
      <c r="W235" s="130"/>
      <c r="X235" s="130"/>
      <c r="Y235" s="130"/>
      <c r="Z235" s="130"/>
    </row>
    <row r="236" spans="1:26" ht="15.75" customHeight="1">
      <c r="A236" s="130"/>
      <c r="B236" s="130"/>
      <c r="C236" s="130"/>
      <c r="D236" s="130"/>
      <c r="E236" s="130"/>
      <c r="F236" s="130"/>
      <c r="G236" s="130"/>
      <c r="H236" s="130"/>
      <c r="I236" s="130"/>
      <c r="J236" s="130"/>
      <c r="K236" s="130"/>
      <c r="L236" s="130"/>
      <c r="M236" s="130"/>
      <c r="N236" s="157"/>
      <c r="O236" s="158"/>
      <c r="P236" s="159"/>
      <c r="Q236" s="130"/>
      <c r="R236" s="130"/>
      <c r="S236" s="130"/>
      <c r="T236" s="130"/>
      <c r="U236" s="130"/>
      <c r="V236" s="130"/>
      <c r="W236" s="130"/>
      <c r="X236" s="130"/>
      <c r="Y236" s="130"/>
      <c r="Z236" s="130"/>
    </row>
    <row r="237" spans="1:26" ht="15.75" customHeight="1">
      <c r="A237" s="130"/>
      <c r="B237" s="130"/>
      <c r="C237" s="130"/>
      <c r="D237" s="130"/>
      <c r="E237" s="130"/>
      <c r="F237" s="130"/>
      <c r="G237" s="130"/>
      <c r="H237" s="130"/>
      <c r="I237" s="130"/>
      <c r="J237" s="130"/>
      <c r="K237" s="130"/>
      <c r="L237" s="130"/>
      <c r="M237" s="130"/>
      <c r="N237" s="157"/>
      <c r="O237" s="158"/>
      <c r="P237" s="159"/>
      <c r="Q237" s="130"/>
      <c r="R237" s="130"/>
      <c r="S237" s="130"/>
      <c r="T237" s="130"/>
      <c r="U237" s="130"/>
      <c r="V237" s="130"/>
      <c r="W237" s="130"/>
      <c r="X237" s="130"/>
      <c r="Y237" s="130"/>
      <c r="Z237" s="130"/>
    </row>
    <row r="238" spans="1:26" ht="15.75" customHeight="1">
      <c r="A238" s="130"/>
      <c r="B238" s="130"/>
      <c r="C238" s="130"/>
      <c r="D238" s="130"/>
      <c r="E238" s="130"/>
      <c r="F238" s="130"/>
      <c r="G238" s="130"/>
      <c r="H238" s="130"/>
      <c r="I238" s="130"/>
      <c r="J238" s="130"/>
      <c r="K238" s="130"/>
      <c r="L238" s="130"/>
      <c r="M238" s="130"/>
      <c r="N238" s="157"/>
      <c r="O238" s="158"/>
      <c r="P238" s="159"/>
      <c r="Q238" s="130"/>
      <c r="R238" s="130"/>
      <c r="S238" s="130"/>
      <c r="T238" s="130"/>
      <c r="U238" s="130"/>
      <c r="V238" s="130"/>
      <c r="W238" s="130"/>
      <c r="X238" s="130"/>
      <c r="Y238" s="130"/>
      <c r="Z238" s="130"/>
    </row>
    <row r="239" spans="1:26" ht="15.75" customHeight="1">
      <c r="A239" s="130"/>
      <c r="B239" s="130"/>
      <c r="C239" s="130"/>
      <c r="D239" s="130"/>
      <c r="E239" s="130"/>
      <c r="F239" s="130"/>
      <c r="G239" s="130"/>
      <c r="H239" s="130"/>
      <c r="I239" s="130"/>
      <c r="J239" s="130"/>
      <c r="K239" s="130"/>
      <c r="L239" s="130"/>
      <c r="M239" s="130"/>
      <c r="N239" s="157"/>
      <c r="O239" s="158"/>
      <c r="P239" s="159"/>
      <c r="Q239" s="130"/>
      <c r="R239" s="130"/>
      <c r="S239" s="130"/>
      <c r="T239" s="130"/>
      <c r="U239" s="130"/>
      <c r="V239" s="130"/>
      <c r="W239" s="130"/>
      <c r="X239" s="130"/>
      <c r="Y239" s="130"/>
      <c r="Z239" s="130"/>
    </row>
    <row r="240" spans="1:26" ht="15.75" customHeight="1">
      <c r="A240" s="130"/>
      <c r="B240" s="130"/>
      <c r="C240" s="130"/>
      <c r="D240" s="130"/>
      <c r="E240" s="130"/>
      <c r="F240" s="130"/>
      <c r="G240" s="130"/>
      <c r="H240" s="130"/>
      <c r="I240" s="130"/>
      <c r="J240" s="130"/>
      <c r="K240" s="130"/>
      <c r="L240" s="130"/>
      <c r="M240" s="130"/>
      <c r="N240" s="157"/>
      <c r="O240" s="158"/>
      <c r="P240" s="159"/>
      <c r="Q240" s="130"/>
      <c r="R240" s="130"/>
      <c r="S240" s="130"/>
      <c r="T240" s="130"/>
      <c r="U240" s="130"/>
      <c r="V240" s="130"/>
      <c r="W240" s="130"/>
      <c r="X240" s="130"/>
      <c r="Y240" s="130"/>
      <c r="Z240" s="130"/>
    </row>
    <row r="241" spans="1:26" ht="15.75" customHeight="1">
      <c r="A241" s="130"/>
      <c r="B241" s="130"/>
      <c r="C241" s="130"/>
      <c r="D241" s="130"/>
      <c r="E241" s="130"/>
      <c r="F241" s="130"/>
      <c r="G241" s="130"/>
      <c r="H241" s="130"/>
      <c r="I241" s="130"/>
      <c r="J241" s="130"/>
      <c r="K241" s="130"/>
      <c r="L241" s="130"/>
      <c r="M241" s="130"/>
      <c r="N241" s="157"/>
      <c r="O241" s="158"/>
      <c r="P241" s="159"/>
      <c r="Q241" s="130"/>
      <c r="R241" s="130"/>
      <c r="S241" s="130"/>
      <c r="T241" s="130"/>
      <c r="U241" s="130"/>
      <c r="V241" s="130"/>
      <c r="W241" s="130"/>
      <c r="X241" s="130"/>
      <c r="Y241" s="130"/>
      <c r="Z241" s="130"/>
    </row>
    <row r="242" spans="1:26" ht="15.75" customHeight="1">
      <c r="A242" s="130"/>
      <c r="B242" s="130"/>
      <c r="C242" s="130"/>
      <c r="D242" s="130"/>
      <c r="E242" s="130"/>
      <c r="F242" s="130"/>
      <c r="G242" s="130"/>
      <c r="H242" s="130"/>
      <c r="I242" s="130"/>
      <c r="J242" s="130"/>
      <c r="K242" s="130"/>
      <c r="L242" s="130"/>
      <c r="M242" s="130"/>
      <c r="N242" s="157"/>
      <c r="O242" s="158"/>
      <c r="P242" s="159"/>
      <c r="Q242" s="130"/>
      <c r="R242" s="130"/>
      <c r="S242" s="130"/>
      <c r="T242" s="130"/>
      <c r="U242" s="130"/>
      <c r="V242" s="130"/>
      <c r="W242" s="130"/>
      <c r="X242" s="130"/>
      <c r="Y242" s="130"/>
      <c r="Z242" s="130"/>
    </row>
    <row r="243" spans="1:26" ht="15.75" customHeight="1">
      <c r="A243" s="130"/>
      <c r="B243" s="130"/>
      <c r="C243" s="130"/>
      <c r="D243" s="130"/>
      <c r="E243" s="130"/>
      <c r="F243" s="130"/>
      <c r="G243" s="130"/>
      <c r="H243" s="130"/>
      <c r="I243" s="130"/>
      <c r="J243" s="130"/>
      <c r="K243" s="130"/>
      <c r="L243" s="130"/>
      <c r="M243" s="130"/>
      <c r="N243" s="157"/>
      <c r="O243" s="158"/>
      <c r="P243" s="159"/>
      <c r="Q243" s="130"/>
      <c r="R243" s="130"/>
      <c r="S243" s="130"/>
      <c r="T243" s="130"/>
      <c r="U243" s="130"/>
      <c r="V243" s="130"/>
      <c r="W243" s="130"/>
      <c r="X243" s="130"/>
      <c r="Y243" s="130"/>
      <c r="Z243" s="130"/>
    </row>
    <row r="244" spans="1:26" ht="15.75" customHeight="1">
      <c r="A244" s="130"/>
      <c r="B244" s="130"/>
      <c r="C244" s="130"/>
      <c r="D244" s="130"/>
      <c r="E244" s="130"/>
      <c r="F244" s="130"/>
      <c r="G244" s="130"/>
      <c r="H244" s="130"/>
      <c r="I244" s="130"/>
      <c r="J244" s="130"/>
      <c r="K244" s="130"/>
      <c r="L244" s="130"/>
      <c r="M244" s="130"/>
      <c r="N244" s="157"/>
      <c r="O244" s="158"/>
      <c r="P244" s="159"/>
      <c r="Q244" s="130"/>
      <c r="R244" s="130"/>
      <c r="S244" s="130"/>
      <c r="T244" s="130"/>
      <c r="U244" s="130"/>
      <c r="V244" s="130"/>
      <c r="W244" s="130"/>
      <c r="X244" s="130"/>
      <c r="Y244" s="130"/>
      <c r="Z244" s="130"/>
    </row>
    <row r="245" spans="1:26" ht="15.75" customHeight="1">
      <c r="A245" s="130"/>
      <c r="B245" s="130"/>
      <c r="C245" s="130"/>
      <c r="D245" s="130"/>
      <c r="E245" s="130"/>
      <c r="F245" s="130"/>
      <c r="G245" s="130"/>
      <c r="H245" s="130"/>
      <c r="I245" s="130"/>
      <c r="J245" s="130"/>
      <c r="K245" s="130"/>
      <c r="L245" s="130"/>
      <c r="M245" s="130"/>
      <c r="N245" s="157"/>
      <c r="O245" s="158"/>
      <c r="P245" s="159"/>
      <c r="Q245" s="130"/>
      <c r="R245" s="130"/>
      <c r="S245" s="130"/>
      <c r="T245" s="130"/>
      <c r="U245" s="130"/>
      <c r="V245" s="130"/>
      <c r="W245" s="130"/>
      <c r="X245" s="130"/>
      <c r="Y245" s="130"/>
      <c r="Z245" s="130"/>
    </row>
    <row r="246" spans="1:26" ht="15.75" customHeight="1">
      <c r="A246" s="130"/>
      <c r="B246" s="130"/>
      <c r="C246" s="130"/>
      <c r="D246" s="130"/>
      <c r="E246" s="130"/>
      <c r="F246" s="130"/>
      <c r="G246" s="130"/>
      <c r="H246" s="130"/>
      <c r="I246" s="130"/>
      <c r="J246" s="130"/>
      <c r="K246" s="130"/>
      <c r="L246" s="130"/>
      <c r="M246" s="130"/>
      <c r="N246" s="157"/>
      <c r="O246" s="158"/>
      <c r="P246" s="159"/>
      <c r="Q246" s="130"/>
      <c r="R246" s="130"/>
      <c r="S246" s="130"/>
      <c r="T246" s="130"/>
      <c r="U246" s="130"/>
      <c r="V246" s="130"/>
      <c r="W246" s="130"/>
      <c r="X246" s="130"/>
      <c r="Y246" s="130"/>
      <c r="Z246" s="130"/>
    </row>
    <row r="247" spans="1:26" ht="15.75" customHeight="1">
      <c r="A247" s="130"/>
      <c r="B247" s="130"/>
      <c r="C247" s="130"/>
      <c r="D247" s="130"/>
      <c r="E247" s="130"/>
      <c r="F247" s="130"/>
      <c r="G247" s="130"/>
      <c r="H247" s="130"/>
      <c r="I247" s="130"/>
      <c r="J247" s="130"/>
      <c r="K247" s="130"/>
      <c r="L247" s="130"/>
      <c r="M247" s="130"/>
      <c r="N247" s="157"/>
      <c r="O247" s="158"/>
      <c r="P247" s="159"/>
      <c r="Q247" s="130"/>
      <c r="R247" s="130"/>
      <c r="S247" s="130"/>
      <c r="T247" s="130"/>
      <c r="U247" s="130"/>
      <c r="V247" s="130"/>
      <c r="W247" s="130"/>
      <c r="X247" s="130"/>
      <c r="Y247" s="130"/>
      <c r="Z247" s="130"/>
    </row>
    <row r="248" spans="1:26" ht="15.75" customHeight="1">
      <c r="A248" s="130"/>
      <c r="B248" s="130"/>
      <c r="C248" s="130"/>
      <c r="D248" s="130"/>
      <c r="E248" s="130"/>
      <c r="F248" s="130"/>
      <c r="G248" s="130"/>
      <c r="H248" s="130"/>
      <c r="I248" s="130"/>
      <c r="J248" s="130"/>
      <c r="K248" s="130"/>
      <c r="L248" s="130"/>
      <c r="M248" s="130"/>
      <c r="N248" s="157"/>
      <c r="O248" s="158"/>
      <c r="P248" s="159"/>
      <c r="Q248" s="130"/>
      <c r="R248" s="130"/>
      <c r="S248" s="130"/>
      <c r="T248" s="130"/>
      <c r="U248" s="130"/>
      <c r="V248" s="130"/>
      <c r="W248" s="130"/>
      <c r="X248" s="130"/>
      <c r="Y248" s="130"/>
      <c r="Z248" s="130"/>
    </row>
    <row r="249" spans="1:26" ht="15.75" customHeight="1">
      <c r="A249" s="130"/>
      <c r="B249" s="130"/>
      <c r="C249" s="130"/>
      <c r="D249" s="130"/>
      <c r="E249" s="130"/>
      <c r="F249" s="130"/>
      <c r="G249" s="130"/>
      <c r="H249" s="130"/>
      <c r="I249" s="130"/>
      <c r="J249" s="130"/>
      <c r="K249" s="130"/>
      <c r="L249" s="130"/>
      <c r="M249" s="130"/>
      <c r="N249" s="157"/>
      <c r="O249" s="158"/>
      <c r="P249" s="159"/>
      <c r="Q249" s="130"/>
      <c r="R249" s="130"/>
      <c r="S249" s="130"/>
      <c r="T249" s="130"/>
      <c r="U249" s="130"/>
      <c r="V249" s="130"/>
      <c r="W249" s="130"/>
      <c r="X249" s="130"/>
      <c r="Y249" s="130"/>
      <c r="Z249" s="130"/>
    </row>
    <row r="250" spans="1:26" ht="15.75" customHeight="1">
      <c r="A250" s="130"/>
      <c r="B250" s="130"/>
      <c r="C250" s="130"/>
      <c r="D250" s="130"/>
      <c r="E250" s="130"/>
      <c r="F250" s="130"/>
      <c r="G250" s="130"/>
      <c r="H250" s="130"/>
      <c r="I250" s="130"/>
      <c r="J250" s="130"/>
      <c r="K250" s="130"/>
      <c r="L250" s="130"/>
      <c r="M250" s="130"/>
      <c r="N250" s="157"/>
      <c r="O250" s="158"/>
      <c r="P250" s="159"/>
      <c r="Q250" s="130"/>
      <c r="R250" s="130"/>
      <c r="S250" s="130"/>
      <c r="T250" s="130"/>
      <c r="U250" s="130"/>
      <c r="V250" s="130"/>
      <c r="W250" s="130"/>
      <c r="X250" s="130"/>
      <c r="Y250" s="130"/>
      <c r="Z250" s="130"/>
    </row>
    <row r="251" spans="1:26" ht="15.75" customHeight="1">
      <c r="A251" s="130"/>
      <c r="B251" s="130"/>
      <c r="C251" s="130"/>
      <c r="D251" s="130"/>
      <c r="E251" s="130"/>
      <c r="F251" s="130"/>
      <c r="G251" s="130"/>
      <c r="H251" s="130"/>
      <c r="I251" s="130"/>
      <c r="J251" s="130"/>
      <c r="K251" s="130"/>
      <c r="L251" s="130"/>
      <c r="M251" s="130"/>
      <c r="N251" s="157"/>
      <c r="O251" s="158"/>
      <c r="P251" s="159"/>
      <c r="Q251" s="130"/>
      <c r="R251" s="130"/>
      <c r="S251" s="130"/>
      <c r="T251" s="130"/>
      <c r="U251" s="130"/>
      <c r="V251" s="130"/>
      <c r="W251" s="130"/>
      <c r="X251" s="130"/>
      <c r="Y251" s="130"/>
      <c r="Z251" s="130"/>
    </row>
    <row r="252" spans="1:26" ht="15.75" customHeight="1">
      <c r="A252" s="130"/>
      <c r="B252" s="130"/>
      <c r="C252" s="130"/>
      <c r="D252" s="130"/>
      <c r="E252" s="130"/>
      <c r="F252" s="130"/>
      <c r="G252" s="130"/>
      <c r="H252" s="130"/>
      <c r="I252" s="130"/>
      <c r="J252" s="130"/>
      <c r="K252" s="130"/>
      <c r="L252" s="130"/>
      <c r="M252" s="130"/>
      <c r="N252" s="157"/>
      <c r="O252" s="158"/>
      <c r="P252" s="159"/>
      <c r="Q252" s="130"/>
      <c r="R252" s="130"/>
      <c r="S252" s="130"/>
      <c r="T252" s="130"/>
      <c r="U252" s="130"/>
      <c r="V252" s="130"/>
      <c r="W252" s="130"/>
      <c r="X252" s="130"/>
      <c r="Y252" s="130"/>
      <c r="Z252" s="130"/>
    </row>
    <row r="253" spans="1:26" ht="15.75" customHeight="1">
      <c r="A253" s="130"/>
      <c r="B253" s="130"/>
      <c r="C253" s="130"/>
      <c r="D253" s="130"/>
      <c r="E253" s="130"/>
      <c r="F253" s="130"/>
      <c r="G253" s="130"/>
      <c r="H253" s="130"/>
      <c r="I253" s="130"/>
      <c r="J253" s="130"/>
      <c r="K253" s="130"/>
      <c r="L253" s="130"/>
      <c r="M253" s="130"/>
      <c r="N253" s="157"/>
      <c r="O253" s="158"/>
      <c r="P253" s="159"/>
      <c r="Q253" s="130"/>
      <c r="R253" s="130"/>
      <c r="S253" s="130"/>
      <c r="T253" s="130"/>
      <c r="U253" s="130"/>
      <c r="V253" s="130"/>
      <c r="W253" s="130"/>
      <c r="X253" s="130"/>
      <c r="Y253" s="130"/>
      <c r="Z253" s="130"/>
    </row>
    <row r="254" spans="1:26" ht="15.75" customHeight="1">
      <c r="A254" s="130"/>
      <c r="B254" s="130"/>
      <c r="C254" s="130"/>
      <c r="D254" s="130"/>
      <c r="E254" s="130"/>
      <c r="F254" s="130"/>
      <c r="G254" s="130"/>
      <c r="H254" s="130"/>
      <c r="I254" s="130"/>
      <c r="J254" s="130"/>
      <c r="K254" s="130"/>
      <c r="L254" s="130"/>
      <c r="M254" s="130"/>
      <c r="N254" s="157"/>
      <c r="O254" s="158"/>
      <c r="P254" s="159"/>
      <c r="Q254" s="130"/>
      <c r="R254" s="130"/>
      <c r="S254" s="130"/>
      <c r="T254" s="130"/>
      <c r="U254" s="130"/>
      <c r="V254" s="130"/>
      <c r="W254" s="130"/>
      <c r="X254" s="130"/>
      <c r="Y254" s="130"/>
      <c r="Z254" s="130"/>
    </row>
    <row r="255" spans="1:26" ht="15.75" customHeight="1">
      <c r="A255" s="130"/>
      <c r="B255" s="130"/>
      <c r="C255" s="130"/>
      <c r="D255" s="130"/>
      <c r="E255" s="130"/>
      <c r="F255" s="130"/>
      <c r="G255" s="130"/>
      <c r="H255" s="130"/>
      <c r="I255" s="130"/>
      <c r="J255" s="130"/>
      <c r="K255" s="130"/>
      <c r="L255" s="130"/>
      <c r="M255" s="130"/>
      <c r="N255" s="157"/>
      <c r="O255" s="158"/>
      <c r="P255" s="159"/>
      <c r="Q255" s="130"/>
      <c r="R255" s="130"/>
      <c r="S255" s="130"/>
      <c r="T255" s="130"/>
      <c r="U255" s="130"/>
      <c r="V255" s="130"/>
      <c r="W255" s="130"/>
      <c r="X255" s="130"/>
      <c r="Y255" s="130"/>
      <c r="Z255" s="130"/>
    </row>
    <row r="256" spans="1:26" ht="15.75" customHeight="1">
      <c r="A256" s="130"/>
      <c r="B256" s="130"/>
      <c r="C256" s="130"/>
      <c r="D256" s="130"/>
      <c r="E256" s="130"/>
      <c r="F256" s="130"/>
      <c r="G256" s="130"/>
      <c r="H256" s="130"/>
      <c r="I256" s="130"/>
      <c r="J256" s="130"/>
      <c r="K256" s="130"/>
      <c r="L256" s="130"/>
      <c r="M256" s="130"/>
      <c r="N256" s="157"/>
      <c r="O256" s="158"/>
      <c r="P256" s="159"/>
      <c r="Q256" s="130"/>
      <c r="R256" s="130"/>
      <c r="S256" s="130"/>
      <c r="T256" s="130"/>
      <c r="U256" s="130"/>
      <c r="V256" s="130"/>
      <c r="W256" s="130"/>
      <c r="X256" s="130"/>
      <c r="Y256" s="130"/>
      <c r="Z256" s="130"/>
    </row>
    <row r="257" spans="1:26" ht="15.75" customHeight="1">
      <c r="A257" s="130"/>
      <c r="B257" s="130"/>
      <c r="C257" s="130"/>
      <c r="D257" s="130"/>
      <c r="E257" s="130"/>
      <c r="F257" s="130"/>
      <c r="G257" s="130"/>
      <c r="H257" s="130"/>
      <c r="I257" s="130"/>
      <c r="J257" s="130"/>
      <c r="K257" s="130"/>
      <c r="L257" s="130"/>
      <c r="M257" s="130"/>
      <c r="N257" s="157"/>
      <c r="O257" s="158"/>
      <c r="P257" s="159"/>
      <c r="Q257" s="130"/>
      <c r="R257" s="130"/>
      <c r="S257" s="130"/>
      <c r="T257" s="130"/>
      <c r="U257" s="130"/>
      <c r="V257" s="130"/>
      <c r="W257" s="130"/>
      <c r="X257" s="130"/>
      <c r="Y257" s="130"/>
      <c r="Z257" s="130"/>
    </row>
    <row r="258" spans="1:26" ht="15.75" customHeight="1">
      <c r="A258" s="130"/>
      <c r="B258" s="130"/>
      <c r="C258" s="130"/>
      <c r="D258" s="130"/>
      <c r="E258" s="130"/>
      <c r="F258" s="130"/>
      <c r="G258" s="130"/>
      <c r="H258" s="130"/>
      <c r="I258" s="130"/>
      <c r="J258" s="130"/>
      <c r="K258" s="130"/>
      <c r="L258" s="130"/>
      <c r="M258" s="130"/>
      <c r="N258" s="157"/>
      <c r="O258" s="158"/>
      <c r="P258" s="159"/>
      <c r="Q258" s="130"/>
      <c r="R258" s="130"/>
      <c r="S258" s="130"/>
      <c r="T258" s="130"/>
      <c r="U258" s="130"/>
      <c r="V258" s="130"/>
      <c r="W258" s="130"/>
      <c r="X258" s="130"/>
      <c r="Y258" s="130"/>
      <c r="Z258" s="130"/>
    </row>
    <row r="259" spans="1:26" ht="15.75" customHeight="1">
      <c r="A259" s="130"/>
      <c r="B259" s="130"/>
      <c r="C259" s="130"/>
      <c r="D259" s="130"/>
      <c r="E259" s="130"/>
      <c r="F259" s="130"/>
      <c r="G259" s="130"/>
      <c r="H259" s="130"/>
      <c r="I259" s="130"/>
      <c r="J259" s="130"/>
      <c r="K259" s="130"/>
      <c r="L259" s="130"/>
      <c r="M259" s="130"/>
      <c r="N259" s="157"/>
      <c r="O259" s="158"/>
      <c r="P259" s="159"/>
      <c r="Q259" s="130"/>
      <c r="R259" s="130"/>
      <c r="S259" s="130"/>
      <c r="T259" s="130"/>
      <c r="U259" s="130"/>
      <c r="V259" s="130"/>
      <c r="W259" s="130"/>
      <c r="X259" s="130"/>
      <c r="Y259" s="130"/>
      <c r="Z259" s="130"/>
    </row>
    <row r="260" spans="1:26" ht="15.75" customHeight="1">
      <c r="A260" s="130"/>
      <c r="B260" s="130"/>
      <c r="C260" s="130"/>
      <c r="D260" s="130"/>
      <c r="E260" s="130"/>
      <c r="F260" s="130"/>
      <c r="G260" s="130"/>
      <c r="H260" s="130"/>
      <c r="I260" s="130"/>
      <c r="J260" s="130"/>
      <c r="K260" s="130"/>
      <c r="L260" s="130"/>
      <c r="M260" s="130"/>
      <c r="N260" s="157"/>
      <c r="O260" s="158"/>
      <c r="P260" s="159"/>
      <c r="Q260" s="130"/>
      <c r="R260" s="130"/>
      <c r="S260" s="130"/>
      <c r="T260" s="130"/>
      <c r="U260" s="130"/>
      <c r="V260" s="130"/>
      <c r="W260" s="130"/>
      <c r="X260" s="130"/>
      <c r="Y260" s="130"/>
      <c r="Z260" s="130"/>
    </row>
    <row r="261" spans="1:26" ht="15.75" customHeight="1">
      <c r="A261" s="130"/>
      <c r="B261" s="130"/>
      <c r="C261" s="130"/>
      <c r="D261" s="130"/>
      <c r="E261" s="130"/>
      <c r="F261" s="130"/>
      <c r="G261" s="130"/>
      <c r="H261" s="130"/>
      <c r="I261" s="130"/>
      <c r="J261" s="130"/>
      <c r="K261" s="130"/>
      <c r="L261" s="130"/>
      <c r="M261" s="130"/>
      <c r="N261" s="157"/>
      <c r="O261" s="158"/>
      <c r="P261" s="159"/>
      <c r="Q261" s="130"/>
      <c r="R261" s="130"/>
      <c r="S261" s="130"/>
      <c r="T261" s="130"/>
      <c r="U261" s="130"/>
      <c r="V261" s="130"/>
      <c r="W261" s="130"/>
      <c r="X261" s="130"/>
      <c r="Y261" s="130"/>
      <c r="Z261" s="130"/>
    </row>
    <row r="262" spans="1:26" ht="15.75" customHeight="1">
      <c r="A262" s="130"/>
      <c r="B262" s="130"/>
      <c r="C262" s="130"/>
      <c r="D262" s="130"/>
      <c r="E262" s="130"/>
      <c r="F262" s="130"/>
      <c r="G262" s="130"/>
      <c r="H262" s="130"/>
      <c r="I262" s="130"/>
      <c r="J262" s="130"/>
      <c r="K262" s="130"/>
      <c r="L262" s="130"/>
      <c r="M262" s="130"/>
      <c r="N262" s="157"/>
      <c r="O262" s="158"/>
      <c r="P262" s="159"/>
      <c r="Q262" s="130"/>
      <c r="R262" s="130"/>
      <c r="S262" s="130"/>
      <c r="T262" s="130"/>
      <c r="U262" s="130"/>
      <c r="V262" s="130"/>
      <c r="W262" s="130"/>
      <c r="X262" s="130"/>
      <c r="Y262" s="130"/>
      <c r="Z262" s="130"/>
    </row>
    <row r="263" spans="1:26" ht="15.75" customHeight="1">
      <c r="A263" s="130"/>
      <c r="B263" s="130"/>
      <c r="C263" s="130"/>
      <c r="D263" s="130"/>
      <c r="E263" s="130"/>
      <c r="F263" s="130"/>
      <c r="G263" s="130"/>
      <c r="H263" s="130"/>
      <c r="I263" s="130"/>
      <c r="J263" s="130"/>
      <c r="K263" s="130"/>
      <c r="L263" s="130"/>
      <c r="M263" s="130"/>
      <c r="N263" s="157"/>
      <c r="O263" s="158"/>
      <c r="P263" s="159"/>
      <c r="Q263" s="130"/>
      <c r="R263" s="130"/>
      <c r="S263" s="130"/>
      <c r="T263" s="130"/>
      <c r="U263" s="130"/>
      <c r="V263" s="130"/>
      <c r="W263" s="130"/>
      <c r="X263" s="130"/>
      <c r="Y263" s="130"/>
      <c r="Z263" s="130"/>
    </row>
    <row r="264" spans="1:26" ht="15.75" customHeight="1">
      <c r="A264" s="130"/>
      <c r="B264" s="130"/>
      <c r="C264" s="130"/>
      <c r="D264" s="130"/>
      <c r="E264" s="130"/>
      <c r="F264" s="130"/>
      <c r="G264" s="130"/>
      <c r="H264" s="130"/>
      <c r="I264" s="130"/>
      <c r="J264" s="130"/>
      <c r="K264" s="130"/>
      <c r="L264" s="130"/>
      <c r="M264" s="130"/>
      <c r="N264" s="157"/>
      <c r="O264" s="158"/>
      <c r="P264" s="159"/>
      <c r="Q264" s="130"/>
      <c r="R264" s="130"/>
      <c r="S264" s="130"/>
      <c r="T264" s="130"/>
      <c r="U264" s="130"/>
      <c r="V264" s="130"/>
      <c r="W264" s="130"/>
      <c r="X264" s="130"/>
      <c r="Y264" s="130"/>
      <c r="Z264" s="130"/>
    </row>
    <row r="265" spans="1:26" ht="15.75" customHeight="1">
      <c r="A265" s="130"/>
      <c r="B265" s="130"/>
      <c r="C265" s="130"/>
      <c r="D265" s="130"/>
      <c r="E265" s="130"/>
      <c r="F265" s="130"/>
      <c r="G265" s="130"/>
      <c r="H265" s="130"/>
      <c r="I265" s="130"/>
      <c r="J265" s="130"/>
      <c r="K265" s="130"/>
      <c r="L265" s="130"/>
      <c r="M265" s="130"/>
      <c r="N265" s="157"/>
      <c r="O265" s="158"/>
      <c r="P265" s="159"/>
      <c r="Q265" s="130"/>
      <c r="R265" s="130"/>
      <c r="S265" s="130"/>
      <c r="T265" s="130"/>
      <c r="U265" s="130"/>
      <c r="V265" s="130"/>
      <c r="W265" s="130"/>
      <c r="X265" s="130"/>
      <c r="Y265" s="130"/>
      <c r="Z265" s="130"/>
    </row>
    <row r="266" spans="1:26" ht="15.75" customHeight="1">
      <c r="A266" s="130"/>
      <c r="B266" s="130"/>
      <c r="C266" s="130"/>
      <c r="D266" s="130"/>
      <c r="E266" s="130"/>
      <c r="F266" s="130"/>
      <c r="G266" s="130"/>
      <c r="H266" s="130"/>
      <c r="I266" s="130"/>
      <c r="J266" s="130"/>
      <c r="K266" s="130"/>
      <c r="L266" s="130"/>
      <c r="M266" s="130"/>
      <c r="N266" s="157"/>
      <c r="O266" s="158"/>
      <c r="P266" s="159"/>
      <c r="Q266" s="130"/>
      <c r="R266" s="130"/>
      <c r="S266" s="130"/>
      <c r="T266" s="130"/>
      <c r="U266" s="130"/>
      <c r="V266" s="130"/>
      <c r="W266" s="130"/>
      <c r="X266" s="130"/>
      <c r="Y266" s="130"/>
      <c r="Z266" s="130"/>
    </row>
    <row r="267" spans="1:26" ht="15.75" customHeight="1">
      <c r="A267" s="130"/>
      <c r="B267" s="130"/>
      <c r="C267" s="130"/>
      <c r="D267" s="130"/>
      <c r="E267" s="130"/>
      <c r="F267" s="130"/>
      <c r="G267" s="130"/>
      <c r="H267" s="130"/>
      <c r="I267" s="130"/>
      <c r="J267" s="130"/>
      <c r="K267" s="130"/>
      <c r="L267" s="130"/>
      <c r="M267" s="130"/>
      <c r="N267" s="157"/>
      <c r="O267" s="158"/>
      <c r="P267" s="159"/>
      <c r="Q267" s="130"/>
      <c r="R267" s="130"/>
      <c r="S267" s="130"/>
      <c r="T267" s="130"/>
      <c r="U267" s="130"/>
      <c r="V267" s="130"/>
      <c r="W267" s="130"/>
      <c r="X267" s="130"/>
      <c r="Y267" s="130"/>
      <c r="Z267" s="130"/>
    </row>
    <row r="268" spans="1:26" ht="15.75" customHeight="1">
      <c r="A268" s="130"/>
      <c r="B268" s="130"/>
      <c r="C268" s="130"/>
      <c r="D268" s="130"/>
      <c r="E268" s="130"/>
      <c r="F268" s="130"/>
      <c r="G268" s="130"/>
      <c r="H268" s="130"/>
      <c r="I268" s="130"/>
      <c r="J268" s="130"/>
      <c r="K268" s="130"/>
      <c r="L268" s="130"/>
      <c r="M268" s="130"/>
      <c r="N268" s="157"/>
      <c r="O268" s="158"/>
      <c r="P268" s="159"/>
      <c r="Q268" s="130"/>
      <c r="R268" s="130"/>
      <c r="S268" s="130"/>
      <c r="T268" s="130"/>
      <c r="U268" s="130"/>
      <c r="V268" s="130"/>
      <c r="W268" s="130"/>
      <c r="X268" s="130"/>
      <c r="Y268" s="130"/>
      <c r="Z268" s="130"/>
    </row>
    <row r="269" spans="1:26" ht="15.75" customHeight="1">
      <c r="A269" s="130"/>
      <c r="B269" s="130"/>
      <c r="C269" s="130"/>
      <c r="D269" s="130"/>
      <c r="E269" s="130"/>
      <c r="F269" s="130"/>
      <c r="G269" s="130"/>
      <c r="H269" s="130"/>
      <c r="I269" s="130"/>
      <c r="J269" s="130"/>
      <c r="K269" s="130"/>
      <c r="L269" s="130"/>
      <c r="M269" s="130"/>
      <c r="N269" s="157"/>
      <c r="O269" s="158"/>
      <c r="P269" s="159"/>
      <c r="Q269" s="130"/>
      <c r="R269" s="130"/>
      <c r="S269" s="130"/>
      <c r="T269" s="130"/>
      <c r="U269" s="130"/>
      <c r="V269" s="130"/>
      <c r="W269" s="130"/>
      <c r="X269" s="130"/>
      <c r="Y269" s="130"/>
      <c r="Z269" s="130"/>
    </row>
    <row r="270" spans="1:26" ht="15.75" customHeight="1">
      <c r="A270" s="130"/>
      <c r="B270" s="130"/>
      <c r="C270" s="130"/>
      <c r="D270" s="130"/>
      <c r="E270" s="130"/>
      <c r="F270" s="130"/>
      <c r="G270" s="130"/>
      <c r="H270" s="130"/>
      <c r="I270" s="130"/>
      <c r="J270" s="130"/>
      <c r="K270" s="130"/>
      <c r="L270" s="130"/>
      <c r="M270" s="130"/>
      <c r="N270" s="157"/>
      <c r="O270" s="158"/>
      <c r="P270" s="159"/>
      <c r="Q270" s="130"/>
      <c r="R270" s="130"/>
      <c r="S270" s="130"/>
      <c r="T270" s="130"/>
      <c r="U270" s="130"/>
      <c r="V270" s="130"/>
      <c r="W270" s="130"/>
      <c r="X270" s="130"/>
      <c r="Y270" s="130"/>
      <c r="Z270" s="130"/>
    </row>
    <row r="271" spans="1:26" ht="15.75" customHeight="1">
      <c r="A271" s="130"/>
      <c r="B271" s="130"/>
      <c r="C271" s="130"/>
      <c r="D271" s="130"/>
      <c r="E271" s="130"/>
      <c r="F271" s="130"/>
      <c r="G271" s="130"/>
      <c r="H271" s="130"/>
      <c r="I271" s="130"/>
      <c r="J271" s="130"/>
      <c r="K271" s="130"/>
      <c r="L271" s="130"/>
      <c r="M271" s="130"/>
      <c r="N271" s="157"/>
      <c r="O271" s="158"/>
      <c r="P271" s="159"/>
      <c r="Q271" s="130"/>
      <c r="R271" s="130"/>
      <c r="S271" s="130"/>
      <c r="T271" s="130"/>
      <c r="U271" s="130"/>
      <c r="V271" s="130"/>
      <c r="W271" s="130"/>
      <c r="X271" s="130"/>
      <c r="Y271" s="130"/>
      <c r="Z271" s="130"/>
    </row>
    <row r="272" spans="1:26" ht="15.75" customHeight="1">
      <c r="A272" s="130"/>
      <c r="B272" s="130"/>
      <c r="C272" s="130"/>
      <c r="D272" s="130"/>
      <c r="E272" s="130"/>
      <c r="F272" s="130"/>
      <c r="G272" s="130"/>
      <c r="H272" s="130"/>
      <c r="I272" s="130"/>
      <c r="J272" s="130"/>
      <c r="K272" s="130"/>
      <c r="L272" s="130"/>
      <c r="M272" s="130"/>
      <c r="N272" s="157"/>
      <c r="O272" s="158"/>
      <c r="P272" s="159"/>
      <c r="Q272" s="130"/>
      <c r="R272" s="130"/>
      <c r="S272" s="130"/>
      <c r="T272" s="130"/>
      <c r="U272" s="130"/>
      <c r="V272" s="130"/>
      <c r="W272" s="130"/>
      <c r="X272" s="130"/>
      <c r="Y272" s="130"/>
      <c r="Z272" s="130"/>
    </row>
    <row r="273" spans="1:26" ht="15.75" customHeight="1">
      <c r="A273" s="130"/>
      <c r="B273" s="130"/>
      <c r="C273" s="130"/>
      <c r="D273" s="130"/>
      <c r="E273" s="130"/>
      <c r="F273" s="130"/>
      <c r="G273" s="130"/>
      <c r="H273" s="130"/>
      <c r="I273" s="130"/>
      <c r="J273" s="130"/>
      <c r="K273" s="130"/>
      <c r="L273" s="130"/>
      <c r="M273" s="130"/>
      <c r="N273" s="157"/>
      <c r="O273" s="158"/>
      <c r="P273" s="159"/>
      <c r="Q273" s="130"/>
      <c r="R273" s="130"/>
      <c r="S273" s="130"/>
      <c r="T273" s="130"/>
      <c r="U273" s="130"/>
      <c r="V273" s="130"/>
      <c r="W273" s="130"/>
      <c r="X273" s="130"/>
      <c r="Y273" s="130"/>
      <c r="Z273" s="130"/>
    </row>
    <row r="274" spans="1:26" ht="15.75" customHeight="1">
      <c r="A274" s="130"/>
      <c r="B274" s="130"/>
      <c r="C274" s="130"/>
      <c r="D274" s="130"/>
      <c r="E274" s="130"/>
      <c r="F274" s="130"/>
      <c r="G274" s="130"/>
      <c r="H274" s="130"/>
      <c r="I274" s="130"/>
      <c r="J274" s="130"/>
      <c r="K274" s="130"/>
      <c r="L274" s="130"/>
      <c r="M274" s="130"/>
      <c r="N274" s="157"/>
      <c r="O274" s="158"/>
      <c r="P274" s="159"/>
      <c r="Q274" s="130"/>
      <c r="R274" s="130"/>
      <c r="S274" s="130"/>
      <c r="T274" s="130"/>
      <c r="U274" s="130"/>
      <c r="V274" s="130"/>
      <c r="W274" s="130"/>
      <c r="X274" s="130"/>
      <c r="Y274" s="130"/>
      <c r="Z274" s="130"/>
    </row>
    <row r="275" spans="1:26" ht="15.75" customHeight="1">
      <c r="A275" s="130"/>
      <c r="B275" s="130"/>
      <c r="C275" s="130"/>
      <c r="D275" s="130"/>
      <c r="E275" s="130"/>
      <c r="F275" s="130"/>
      <c r="G275" s="130"/>
      <c r="H275" s="130"/>
      <c r="I275" s="130"/>
      <c r="J275" s="130"/>
      <c r="K275" s="130"/>
      <c r="L275" s="130"/>
      <c r="M275" s="130"/>
      <c r="N275" s="157"/>
      <c r="O275" s="158"/>
      <c r="P275" s="159"/>
      <c r="Q275" s="130"/>
      <c r="R275" s="130"/>
      <c r="S275" s="130"/>
      <c r="T275" s="130"/>
      <c r="U275" s="130"/>
      <c r="V275" s="130"/>
      <c r="W275" s="130"/>
      <c r="X275" s="130"/>
      <c r="Y275" s="130"/>
      <c r="Z275" s="130"/>
    </row>
    <row r="276" spans="1:26" ht="15.75" customHeight="1">
      <c r="A276" s="130"/>
      <c r="B276" s="130"/>
      <c r="C276" s="130"/>
      <c r="D276" s="130"/>
      <c r="E276" s="130"/>
      <c r="F276" s="130"/>
      <c r="G276" s="130"/>
      <c r="H276" s="130"/>
      <c r="I276" s="130"/>
      <c r="J276" s="130"/>
      <c r="K276" s="130"/>
      <c r="L276" s="130"/>
      <c r="M276" s="130"/>
      <c r="N276" s="157"/>
      <c r="O276" s="158"/>
      <c r="P276" s="159"/>
      <c r="Q276" s="130"/>
      <c r="R276" s="130"/>
      <c r="S276" s="130"/>
      <c r="T276" s="130"/>
      <c r="U276" s="130"/>
      <c r="V276" s="130"/>
      <c r="W276" s="130"/>
      <c r="X276" s="130"/>
      <c r="Y276" s="130"/>
      <c r="Z276" s="130"/>
    </row>
    <row r="277" spans="1:26" ht="15.75" customHeight="1">
      <c r="A277" s="130"/>
      <c r="B277" s="130"/>
      <c r="C277" s="130"/>
      <c r="D277" s="130"/>
      <c r="E277" s="130"/>
      <c r="F277" s="130"/>
      <c r="G277" s="130"/>
      <c r="H277" s="130"/>
      <c r="I277" s="130"/>
      <c r="J277" s="130"/>
      <c r="K277" s="130"/>
      <c r="L277" s="130"/>
      <c r="M277" s="130"/>
      <c r="N277" s="157"/>
      <c r="O277" s="158"/>
      <c r="P277" s="159"/>
      <c r="Q277" s="130"/>
      <c r="R277" s="130"/>
      <c r="S277" s="130"/>
      <c r="T277" s="130"/>
      <c r="U277" s="130"/>
      <c r="V277" s="130"/>
      <c r="W277" s="130"/>
      <c r="X277" s="130"/>
      <c r="Y277" s="130"/>
      <c r="Z277" s="130"/>
    </row>
    <row r="278" spans="1:26" ht="15.75" customHeight="1">
      <c r="A278" s="130"/>
      <c r="B278" s="130"/>
      <c r="C278" s="130"/>
      <c r="D278" s="130"/>
      <c r="E278" s="130"/>
      <c r="F278" s="130"/>
      <c r="G278" s="130"/>
      <c r="H278" s="130"/>
      <c r="I278" s="130"/>
      <c r="J278" s="130"/>
      <c r="K278" s="130"/>
      <c r="L278" s="130"/>
      <c r="M278" s="130"/>
      <c r="N278" s="157"/>
      <c r="O278" s="158"/>
      <c r="P278" s="159"/>
      <c r="Q278" s="130"/>
      <c r="R278" s="130"/>
      <c r="S278" s="130"/>
      <c r="T278" s="130"/>
      <c r="U278" s="130"/>
      <c r="V278" s="130"/>
      <c r="W278" s="130"/>
      <c r="X278" s="130"/>
      <c r="Y278" s="130"/>
      <c r="Z278" s="130"/>
    </row>
    <row r="279" spans="1:26" ht="15.75" customHeight="1">
      <c r="A279" s="130"/>
      <c r="B279" s="130"/>
      <c r="C279" s="130"/>
      <c r="D279" s="130"/>
      <c r="E279" s="130"/>
      <c r="F279" s="130"/>
      <c r="G279" s="130"/>
      <c r="H279" s="130"/>
      <c r="I279" s="130"/>
      <c r="J279" s="130"/>
      <c r="K279" s="130"/>
      <c r="L279" s="130"/>
      <c r="M279" s="130"/>
      <c r="N279" s="157"/>
      <c r="O279" s="158"/>
      <c r="P279" s="159"/>
      <c r="Q279" s="130"/>
      <c r="R279" s="130"/>
      <c r="S279" s="130"/>
      <c r="T279" s="130"/>
      <c r="U279" s="130"/>
      <c r="V279" s="130"/>
      <c r="W279" s="130"/>
      <c r="X279" s="130"/>
      <c r="Y279" s="130"/>
      <c r="Z279" s="130"/>
    </row>
    <row r="280" spans="1:26" ht="15.75" customHeight="1">
      <c r="A280" s="130"/>
      <c r="B280" s="130"/>
      <c r="C280" s="130"/>
      <c r="D280" s="130"/>
      <c r="E280" s="130"/>
      <c r="F280" s="130"/>
      <c r="G280" s="130"/>
      <c r="H280" s="130"/>
      <c r="I280" s="130"/>
      <c r="J280" s="130"/>
      <c r="K280" s="130"/>
      <c r="L280" s="130"/>
      <c r="M280" s="130"/>
      <c r="N280" s="157"/>
      <c r="O280" s="158"/>
      <c r="P280" s="159"/>
      <c r="Q280" s="130"/>
      <c r="R280" s="130"/>
      <c r="S280" s="130"/>
      <c r="T280" s="130"/>
      <c r="U280" s="130"/>
      <c r="V280" s="130"/>
      <c r="W280" s="130"/>
      <c r="X280" s="130"/>
      <c r="Y280" s="130"/>
      <c r="Z280" s="130"/>
    </row>
    <row r="281" spans="1:26" ht="15.75" customHeight="1">
      <c r="A281" s="130"/>
      <c r="B281" s="130"/>
      <c r="C281" s="130"/>
      <c r="D281" s="130"/>
      <c r="E281" s="130"/>
      <c r="F281" s="130"/>
      <c r="G281" s="130"/>
      <c r="H281" s="130"/>
      <c r="I281" s="130"/>
      <c r="J281" s="130"/>
      <c r="K281" s="130"/>
      <c r="L281" s="130"/>
      <c r="M281" s="130"/>
      <c r="N281" s="157"/>
      <c r="O281" s="158"/>
      <c r="P281" s="159"/>
      <c r="Q281" s="130"/>
      <c r="R281" s="130"/>
      <c r="S281" s="130"/>
      <c r="T281" s="130"/>
      <c r="U281" s="130"/>
      <c r="V281" s="130"/>
      <c r="W281" s="130"/>
      <c r="X281" s="130"/>
      <c r="Y281" s="130"/>
      <c r="Z281" s="130"/>
    </row>
    <row r="282" spans="1:26" ht="15.75" customHeight="1">
      <c r="A282" s="130"/>
      <c r="B282" s="130"/>
      <c r="C282" s="130"/>
      <c r="D282" s="130"/>
      <c r="E282" s="130"/>
      <c r="F282" s="130"/>
      <c r="G282" s="130"/>
      <c r="H282" s="130"/>
      <c r="I282" s="130"/>
      <c r="J282" s="130"/>
      <c r="K282" s="130"/>
      <c r="L282" s="130"/>
      <c r="M282" s="130"/>
      <c r="N282" s="157"/>
      <c r="O282" s="158"/>
      <c r="P282" s="159"/>
      <c r="Q282" s="130"/>
      <c r="R282" s="130"/>
      <c r="S282" s="130"/>
      <c r="T282" s="130"/>
      <c r="U282" s="130"/>
      <c r="V282" s="130"/>
      <c r="W282" s="130"/>
      <c r="X282" s="130"/>
      <c r="Y282" s="130"/>
      <c r="Z282" s="130"/>
    </row>
    <row r="283" spans="1:26" ht="15.75" customHeight="1">
      <c r="A283" s="130"/>
      <c r="B283" s="130"/>
      <c r="C283" s="130"/>
      <c r="D283" s="130"/>
      <c r="E283" s="130"/>
      <c r="F283" s="130"/>
      <c r="G283" s="130"/>
      <c r="H283" s="130"/>
      <c r="I283" s="130"/>
      <c r="J283" s="130"/>
      <c r="K283" s="130"/>
      <c r="L283" s="130"/>
      <c r="M283" s="130"/>
      <c r="N283" s="157"/>
      <c r="O283" s="158"/>
      <c r="P283" s="159"/>
      <c r="Q283" s="130"/>
      <c r="R283" s="130"/>
      <c r="S283" s="130"/>
      <c r="T283" s="130"/>
      <c r="U283" s="130"/>
      <c r="V283" s="130"/>
      <c r="W283" s="130"/>
      <c r="X283" s="130"/>
      <c r="Y283" s="130"/>
      <c r="Z283" s="130"/>
    </row>
    <row r="284" spans="1:26" ht="15.75" customHeight="1">
      <c r="A284" s="130"/>
      <c r="B284" s="130"/>
      <c r="C284" s="130"/>
      <c r="D284" s="130"/>
      <c r="E284" s="130"/>
      <c r="F284" s="130"/>
      <c r="G284" s="130"/>
      <c r="H284" s="130"/>
      <c r="I284" s="130"/>
      <c r="J284" s="130"/>
      <c r="K284" s="130"/>
      <c r="L284" s="130"/>
      <c r="M284" s="130"/>
      <c r="N284" s="157"/>
      <c r="O284" s="158"/>
      <c r="P284" s="159"/>
      <c r="Q284" s="130"/>
      <c r="R284" s="130"/>
      <c r="S284" s="130"/>
      <c r="T284" s="130"/>
      <c r="U284" s="130"/>
      <c r="V284" s="130"/>
      <c r="W284" s="130"/>
      <c r="X284" s="130"/>
      <c r="Y284" s="130"/>
      <c r="Z284" s="130"/>
    </row>
    <row r="285" spans="1:26" ht="15.75" customHeight="1">
      <c r="A285" s="130"/>
      <c r="B285" s="130"/>
      <c r="C285" s="130"/>
      <c r="D285" s="130"/>
      <c r="E285" s="130"/>
      <c r="F285" s="130"/>
      <c r="G285" s="130"/>
      <c r="H285" s="130"/>
      <c r="I285" s="130"/>
      <c r="J285" s="130"/>
      <c r="K285" s="130"/>
      <c r="L285" s="130"/>
      <c r="M285" s="130"/>
      <c r="N285" s="157"/>
      <c r="O285" s="158"/>
      <c r="P285" s="159"/>
      <c r="Q285" s="130"/>
      <c r="R285" s="130"/>
      <c r="S285" s="130"/>
      <c r="T285" s="130"/>
      <c r="U285" s="130"/>
      <c r="V285" s="130"/>
      <c r="W285" s="130"/>
      <c r="X285" s="130"/>
      <c r="Y285" s="130"/>
      <c r="Z285" s="130"/>
    </row>
    <row r="286" spans="1:26" ht="15.75" customHeight="1">
      <c r="A286" s="130"/>
      <c r="B286" s="130"/>
      <c r="C286" s="130"/>
      <c r="D286" s="130"/>
      <c r="E286" s="130"/>
      <c r="F286" s="130"/>
      <c r="G286" s="130"/>
      <c r="H286" s="130"/>
      <c r="I286" s="130"/>
      <c r="J286" s="130"/>
      <c r="K286" s="130"/>
      <c r="L286" s="130"/>
      <c r="M286" s="130"/>
      <c r="N286" s="157"/>
      <c r="O286" s="158"/>
      <c r="P286" s="159"/>
      <c r="Q286" s="130"/>
      <c r="R286" s="130"/>
      <c r="S286" s="130"/>
      <c r="T286" s="130"/>
      <c r="U286" s="130"/>
      <c r="V286" s="130"/>
      <c r="W286" s="130"/>
      <c r="X286" s="130"/>
      <c r="Y286" s="130"/>
      <c r="Z286" s="130"/>
    </row>
    <row r="287" spans="1:26" ht="15.75" customHeight="1">
      <c r="A287" s="130"/>
      <c r="B287" s="130"/>
      <c r="C287" s="130"/>
      <c r="D287" s="130"/>
      <c r="E287" s="130"/>
      <c r="F287" s="130"/>
      <c r="G287" s="130"/>
      <c r="H287" s="130"/>
      <c r="I287" s="130"/>
      <c r="J287" s="130"/>
      <c r="K287" s="130"/>
      <c r="L287" s="130"/>
      <c r="M287" s="130"/>
      <c r="N287" s="157"/>
      <c r="O287" s="158"/>
      <c r="P287" s="159"/>
      <c r="Q287" s="130"/>
      <c r="R287" s="130"/>
      <c r="S287" s="130"/>
      <c r="T287" s="130"/>
      <c r="U287" s="130"/>
      <c r="V287" s="130"/>
      <c r="W287" s="130"/>
      <c r="X287" s="130"/>
      <c r="Y287" s="130"/>
      <c r="Z287" s="130"/>
    </row>
    <row r="288" spans="1:26" ht="15.75" customHeight="1">
      <c r="A288" s="130"/>
      <c r="B288" s="130"/>
      <c r="C288" s="130"/>
      <c r="D288" s="130"/>
      <c r="E288" s="130"/>
      <c r="F288" s="130"/>
      <c r="G288" s="130"/>
      <c r="H288" s="130"/>
      <c r="I288" s="130"/>
      <c r="J288" s="130"/>
      <c r="K288" s="130"/>
      <c r="L288" s="130"/>
      <c r="M288" s="130"/>
      <c r="N288" s="157"/>
      <c r="O288" s="158"/>
      <c r="P288" s="159"/>
      <c r="Q288" s="130"/>
      <c r="R288" s="130"/>
      <c r="S288" s="130"/>
      <c r="T288" s="130"/>
      <c r="U288" s="130"/>
      <c r="V288" s="130"/>
      <c r="W288" s="130"/>
      <c r="X288" s="130"/>
      <c r="Y288" s="130"/>
      <c r="Z288" s="130"/>
    </row>
    <row r="289" spans="1:26" ht="15.75" customHeight="1">
      <c r="A289" s="130"/>
      <c r="B289" s="130"/>
      <c r="C289" s="130"/>
      <c r="D289" s="130"/>
      <c r="E289" s="130"/>
      <c r="F289" s="130"/>
      <c r="G289" s="130"/>
      <c r="H289" s="130"/>
      <c r="I289" s="130"/>
      <c r="J289" s="130"/>
      <c r="K289" s="130"/>
      <c r="L289" s="130"/>
      <c r="M289" s="130"/>
      <c r="N289" s="157"/>
      <c r="O289" s="158"/>
      <c r="P289" s="159"/>
      <c r="Q289" s="130"/>
      <c r="R289" s="130"/>
      <c r="S289" s="130"/>
      <c r="T289" s="130"/>
      <c r="U289" s="130"/>
      <c r="V289" s="130"/>
      <c r="W289" s="130"/>
      <c r="X289" s="130"/>
      <c r="Y289" s="130"/>
      <c r="Z289" s="130"/>
    </row>
    <row r="290" spans="1:26" ht="15.75" customHeight="1">
      <c r="A290" s="130"/>
      <c r="B290" s="130"/>
      <c r="C290" s="130"/>
      <c r="D290" s="130"/>
      <c r="E290" s="130"/>
      <c r="F290" s="130"/>
      <c r="G290" s="130"/>
      <c r="H290" s="130"/>
      <c r="I290" s="130"/>
      <c r="J290" s="130"/>
      <c r="K290" s="130"/>
      <c r="L290" s="130"/>
      <c r="M290" s="130"/>
      <c r="N290" s="157"/>
      <c r="O290" s="158"/>
      <c r="P290" s="159"/>
      <c r="Q290" s="130"/>
      <c r="R290" s="130"/>
      <c r="S290" s="130"/>
      <c r="T290" s="130"/>
      <c r="U290" s="130"/>
      <c r="V290" s="130"/>
      <c r="W290" s="130"/>
      <c r="X290" s="130"/>
      <c r="Y290" s="130"/>
      <c r="Z290" s="130"/>
    </row>
    <row r="291" spans="1:26" ht="15.75" customHeight="1">
      <c r="A291" s="130"/>
      <c r="B291" s="130"/>
      <c r="C291" s="130"/>
      <c r="D291" s="130"/>
      <c r="E291" s="130"/>
      <c r="F291" s="130"/>
      <c r="G291" s="130"/>
      <c r="H291" s="130"/>
      <c r="I291" s="130"/>
      <c r="J291" s="130"/>
      <c r="K291" s="130"/>
      <c r="L291" s="130"/>
      <c r="M291" s="130"/>
      <c r="N291" s="157"/>
      <c r="O291" s="158"/>
      <c r="P291" s="159"/>
      <c r="Q291" s="130"/>
      <c r="R291" s="130"/>
      <c r="S291" s="130"/>
      <c r="T291" s="130"/>
      <c r="U291" s="130"/>
      <c r="V291" s="130"/>
      <c r="W291" s="130"/>
      <c r="X291" s="130"/>
      <c r="Y291" s="130"/>
      <c r="Z291" s="130"/>
    </row>
    <row r="292" spans="1:26" ht="15.75" customHeight="1">
      <c r="A292" s="130"/>
      <c r="B292" s="130"/>
      <c r="C292" s="130"/>
      <c r="D292" s="130"/>
      <c r="E292" s="130"/>
      <c r="F292" s="130"/>
      <c r="G292" s="130"/>
      <c r="H292" s="130"/>
      <c r="I292" s="130"/>
      <c r="J292" s="130"/>
      <c r="K292" s="130"/>
      <c r="L292" s="130"/>
      <c r="M292" s="130"/>
      <c r="N292" s="157"/>
      <c r="O292" s="158"/>
      <c r="P292" s="159"/>
      <c r="Q292" s="130"/>
      <c r="R292" s="130"/>
      <c r="S292" s="130"/>
      <c r="T292" s="130"/>
      <c r="U292" s="130"/>
      <c r="V292" s="130"/>
      <c r="W292" s="130"/>
      <c r="X292" s="130"/>
      <c r="Y292" s="130"/>
      <c r="Z292" s="130"/>
    </row>
    <row r="293" spans="1:26" ht="15.75" customHeight="1">
      <c r="A293" s="130"/>
      <c r="B293" s="130"/>
      <c r="C293" s="130"/>
      <c r="D293" s="130"/>
      <c r="E293" s="130"/>
      <c r="F293" s="130"/>
      <c r="G293" s="130"/>
      <c r="H293" s="130"/>
      <c r="I293" s="130"/>
      <c r="J293" s="130"/>
      <c r="K293" s="130"/>
      <c r="L293" s="130"/>
      <c r="M293" s="130"/>
      <c r="N293" s="157"/>
      <c r="O293" s="158"/>
      <c r="P293" s="159"/>
      <c r="Q293" s="130"/>
      <c r="R293" s="130"/>
      <c r="S293" s="130"/>
      <c r="T293" s="130"/>
      <c r="U293" s="130"/>
      <c r="V293" s="130"/>
      <c r="W293" s="130"/>
      <c r="X293" s="130"/>
      <c r="Y293" s="130"/>
      <c r="Z293" s="130"/>
    </row>
    <row r="294" spans="1:26" ht="15.75" customHeight="1">
      <c r="A294" s="130"/>
      <c r="B294" s="130"/>
      <c r="C294" s="130"/>
      <c r="D294" s="130"/>
      <c r="E294" s="130"/>
      <c r="F294" s="130"/>
      <c r="G294" s="130"/>
      <c r="H294" s="130"/>
      <c r="I294" s="130"/>
      <c r="J294" s="130"/>
      <c r="K294" s="130"/>
      <c r="L294" s="130"/>
      <c r="M294" s="130"/>
      <c r="N294" s="157"/>
      <c r="O294" s="158"/>
      <c r="P294" s="159"/>
      <c r="Q294" s="130"/>
      <c r="R294" s="130"/>
      <c r="S294" s="130"/>
      <c r="T294" s="130"/>
      <c r="U294" s="130"/>
      <c r="V294" s="130"/>
      <c r="W294" s="130"/>
      <c r="X294" s="130"/>
      <c r="Y294" s="130"/>
      <c r="Z294" s="130"/>
    </row>
    <row r="295" spans="1:26" ht="15.75" customHeight="1">
      <c r="A295" s="130"/>
      <c r="B295" s="130"/>
      <c r="C295" s="130"/>
      <c r="D295" s="130"/>
      <c r="E295" s="130"/>
      <c r="F295" s="130"/>
      <c r="G295" s="130"/>
      <c r="H295" s="130"/>
      <c r="I295" s="130"/>
      <c r="J295" s="130"/>
      <c r="K295" s="130"/>
      <c r="L295" s="130"/>
      <c r="M295" s="130"/>
      <c r="N295" s="157"/>
      <c r="O295" s="158"/>
      <c r="P295" s="159"/>
      <c r="Q295" s="130"/>
      <c r="R295" s="130"/>
      <c r="S295" s="130"/>
      <c r="T295" s="130"/>
      <c r="U295" s="130"/>
      <c r="V295" s="130"/>
      <c r="W295" s="130"/>
      <c r="X295" s="130"/>
      <c r="Y295" s="130"/>
      <c r="Z295" s="130"/>
    </row>
    <row r="296" spans="1:26" ht="15.75" customHeight="1">
      <c r="A296" s="130"/>
      <c r="B296" s="130"/>
      <c r="C296" s="130"/>
      <c r="D296" s="130"/>
      <c r="E296" s="130"/>
      <c r="F296" s="130"/>
      <c r="G296" s="130"/>
      <c r="H296" s="130"/>
      <c r="I296" s="130"/>
      <c r="J296" s="130"/>
      <c r="K296" s="130"/>
      <c r="L296" s="130"/>
      <c r="M296" s="130"/>
      <c r="N296" s="157"/>
      <c r="O296" s="158"/>
      <c r="P296" s="159"/>
      <c r="Q296" s="130"/>
      <c r="R296" s="130"/>
      <c r="S296" s="130"/>
      <c r="T296" s="130"/>
      <c r="U296" s="130"/>
      <c r="V296" s="130"/>
      <c r="W296" s="130"/>
      <c r="X296" s="130"/>
      <c r="Y296" s="130"/>
      <c r="Z296" s="130"/>
    </row>
    <row r="297" spans="1:26" ht="15.75" customHeight="1">
      <c r="A297" s="130"/>
      <c r="B297" s="130"/>
      <c r="C297" s="130"/>
      <c r="D297" s="130"/>
      <c r="E297" s="130"/>
      <c r="F297" s="130"/>
      <c r="G297" s="130"/>
      <c r="H297" s="130"/>
      <c r="I297" s="130"/>
      <c r="J297" s="130"/>
      <c r="K297" s="130"/>
      <c r="L297" s="130"/>
      <c r="M297" s="130"/>
      <c r="N297" s="157"/>
      <c r="O297" s="158"/>
      <c r="P297" s="159"/>
      <c r="Q297" s="130"/>
      <c r="R297" s="130"/>
      <c r="S297" s="130"/>
      <c r="T297" s="130"/>
      <c r="U297" s="130"/>
      <c r="V297" s="130"/>
      <c r="W297" s="130"/>
      <c r="X297" s="130"/>
      <c r="Y297" s="130"/>
      <c r="Z297" s="130"/>
    </row>
    <row r="298" spans="1:26" ht="15.75" customHeight="1">
      <c r="A298" s="130"/>
      <c r="B298" s="130"/>
      <c r="C298" s="130"/>
      <c r="D298" s="130"/>
      <c r="E298" s="130"/>
      <c r="F298" s="130"/>
      <c r="G298" s="130"/>
      <c r="H298" s="130"/>
      <c r="I298" s="130"/>
      <c r="J298" s="130"/>
      <c r="K298" s="130"/>
      <c r="L298" s="130"/>
      <c r="M298" s="130"/>
      <c r="N298" s="157"/>
      <c r="O298" s="158"/>
      <c r="P298" s="159"/>
      <c r="Q298" s="130"/>
      <c r="R298" s="130"/>
      <c r="S298" s="130"/>
      <c r="T298" s="130"/>
      <c r="U298" s="130"/>
      <c r="V298" s="130"/>
      <c r="W298" s="130"/>
      <c r="X298" s="130"/>
      <c r="Y298" s="130"/>
      <c r="Z298" s="130"/>
    </row>
    <row r="299" spans="1:26" ht="15.75" customHeight="1">
      <c r="A299" s="130"/>
      <c r="B299" s="130"/>
      <c r="C299" s="130"/>
      <c r="D299" s="130"/>
      <c r="E299" s="130"/>
      <c r="F299" s="130"/>
      <c r="G299" s="130"/>
      <c r="H299" s="130"/>
      <c r="I299" s="130"/>
      <c r="J299" s="130"/>
      <c r="K299" s="130"/>
      <c r="L299" s="130"/>
      <c r="M299" s="130"/>
      <c r="N299" s="157"/>
      <c r="O299" s="158"/>
      <c r="P299" s="159"/>
      <c r="Q299" s="130"/>
      <c r="R299" s="130"/>
      <c r="S299" s="130"/>
      <c r="T299" s="130"/>
      <c r="U299" s="130"/>
      <c r="V299" s="130"/>
      <c r="W299" s="130"/>
      <c r="X299" s="130"/>
      <c r="Y299" s="130"/>
      <c r="Z299" s="130"/>
    </row>
    <row r="300" spans="1:26" ht="15.75" customHeight="1">
      <c r="A300" s="130"/>
      <c r="B300" s="130"/>
      <c r="C300" s="130"/>
      <c r="D300" s="130"/>
      <c r="E300" s="130"/>
      <c r="F300" s="130"/>
      <c r="G300" s="130"/>
      <c r="H300" s="130"/>
      <c r="I300" s="130"/>
      <c r="J300" s="130"/>
      <c r="K300" s="130"/>
      <c r="L300" s="130"/>
      <c r="M300" s="130"/>
      <c r="N300" s="157"/>
      <c r="O300" s="158"/>
      <c r="P300" s="159"/>
      <c r="Q300" s="130"/>
      <c r="R300" s="130"/>
      <c r="S300" s="130"/>
      <c r="T300" s="130"/>
      <c r="U300" s="130"/>
      <c r="V300" s="130"/>
      <c r="W300" s="130"/>
      <c r="X300" s="130"/>
      <c r="Y300" s="130"/>
      <c r="Z300" s="130"/>
    </row>
    <row r="301" spans="1:26" ht="15.75" customHeight="1">
      <c r="A301" s="130"/>
      <c r="B301" s="130"/>
      <c r="C301" s="130"/>
      <c r="D301" s="130"/>
      <c r="E301" s="130"/>
      <c r="F301" s="130"/>
      <c r="G301" s="130"/>
      <c r="H301" s="130"/>
      <c r="I301" s="130"/>
      <c r="J301" s="130"/>
      <c r="K301" s="130"/>
      <c r="L301" s="130"/>
      <c r="M301" s="130"/>
      <c r="N301" s="157"/>
      <c r="O301" s="158"/>
      <c r="P301" s="159"/>
      <c r="Q301" s="130"/>
      <c r="R301" s="130"/>
      <c r="S301" s="130"/>
      <c r="T301" s="130"/>
      <c r="U301" s="130"/>
      <c r="V301" s="130"/>
      <c r="W301" s="130"/>
      <c r="X301" s="130"/>
      <c r="Y301" s="130"/>
      <c r="Z301" s="130"/>
    </row>
    <row r="302" spans="1:26" ht="15.75" customHeight="1">
      <c r="A302" s="130"/>
      <c r="B302" s="130"/>
      <c r="C302" s="130"/>
      <c r="D302" s="130"/>
      <c r="E302" s="130"/>
      <c r="F302" s="130"/>
      <c r="G302" s="130"/>
      <c r="H302" s="130"/>
      <c r="I302" s="130"/>
      <c r="J302" s="130"/>
      <c r="K302" s="130"/>
      <c r="L302" s="130"/>
      <c r="M302" s="130"/>
      <c r="N302" s="157"/>
      <c r="O302" s="158"/>
      <c r="P302" s="159"/>
      <c r="Q302" s="130"/>
      <c r="R302" s="130"/>
      <c r="S302" s="130"/>
      <c r="T302" s="130"/>
      <c r="U302" s="130"/>
      <c r="V302" s="130"/>
      <c r="W302" s="130"/>
      <c r="X302" s="130"/>
      <c r="Y302" s="130"/>
      <c r="Z302" s="130"/>
    </row>
    <row r="303" spans="1:26" ht="15.75" customHeight="1">
      <c r="A303" s="130"/>
      <c r="B303" s="130"/>
      <c r="C303" s="130"/>
      <c r="D303" s="130"/>
      <c r="E303" s="130"/>
      <c r="F303" s="130"/>
      <c r="G303" s="130"/>
      <c r="H303" s="130"/>
      <c r="I303" s="130"/>
      <c r="J303" s="130"/>
      <c r="K303" s="130"/>
      <c r="L303" s="130"/>
      <c r="M303" s="130"/>
      <c r="N303" s="157"/>
      <c r="O303" s="158"/>
      <c r="P303" s="159"/>
      <c r="Q303" s="130"/>
      <c r="R303" s="130"/>
      <c r="S303" s="130"/>
      <c r="T303" s="130"/>
      <c r="U303" s="130"/>
      <c r="V303" s="130"/>
      <c r="W303" s="130"/>
      <c r="X303" s="130"/>
      <c r="Y303" s="130"/>
      <c r="Z303" s="130"/>
    </row>
    <row r="304" spans="1:26" ht="15.75" customHeight="1">
      <c r="A304" s="130"/>
      <c r="B304" s="130"/>
      <c r="C304" s="130"/>
      <c r="D304" s="130"/>
      <c r="E304" s="130"/>
      <c r="F304" s="130"/>
      <c r="G304" s="130"/>
      <c r="H304" s="130"/>
      <c r="I304" s="130"/>
      <c r="J304" s="130"/>
      <c r="K304" s="130"/>
      <c r="L304" s="130"/>
      <c r="M304" s="130"/>
      <c r="N304" s="157"/>
      <c r="O304" s="158"/>
      <c r="P304" s="159"/>
      <c r="Q304" s="130"/>
      <c r="R304" s="130"/>
      <c r="S304" s="130"/>
      <c r="T304" s="130"/>
      <c r="U304" s="130"/>
      <c r="V304" s="130"/>
      <c r="W304" s="130"/>
      <c r="X304" s="130"/>
      <c r="Y304" s="130"/>
      <c r="Z304" s="130"/>
    </row>
    <row r="305" spans="1:26" ht="15.75" customHeight="1">
      <c r="A305" s="130"/>
      <c r="B305" s="130"/>
      <c r="C305" s="130"/>
      <c r="D305" s="130"/>
      <c r="E305" s="130"/>
      <c r="F305" s="130"/>
      <c r="G305" s="130"/>
      <c r="H305" s="130"/>
      <c r="I305" s="130"/>
      <c r="J305" s="130"/>
      <c r="K305" s="130"/>
      <c r="L305" s="130"/>
      <c r="M305" s="130"/>
      <c r="N305" s="157"/>
      <c r="O305" s="158"/>
      <c r="P305" s="159"/>
      <c r="Q305" s="130"/>
      <c r="R305" s="130"/>
      <c r="S305" s="130"/>
      <c r="T305" s="130"/>
      <c r="U305" s="130"/>
      <c r="V305" s="130"/>
      <c r="W305" s="130"/>
      <c r="X305" s="130"/>
      <c r="Y305" s="130"/>
      <c r="Z305" s="130"/>
    </row>
    <row r="306" spans="1:26" ht="15.75" customHeight="1">
      <c r="A306" s="130"/>
      <c r="B306" s="130"/>
      <c r="C306" s="130"/>
      <c r="D306" s="130"/>
      <c r="E306" s="130"/>
      <c r="F306" s="130"/>
      <c r="G306" s="130"/>
      <c r="H306" s="130"/>
      <c r="I306" s="130"/>
      <c r="J306" s="130"/>
      <c r="K306" s="130"/>
      <c r="L306" s="130"/>
      <c r="M306" s="130"/>
      <c r="N306" s="157"/>
      <c r="O306" s="158"/>
      <c r="P306" s="159"/>
      <c r="Q306" s="130"/>
      <c r="R306" s="130"/>
      <c r="S306" s="130"/>
      <c r="T306" s="130"/>
      <c r="U306" s="130"/>
      <c r="V306" s="130"/>
      <c r="W306" s="130"/>
      <c r="X306" s="130"/>
      <c r="Y306" s="130"/>
      <c r="Z306" s="130"/>
    </row>
    <row r="307" spans="1:26" ht="15.75" customHeight="1">
      <c r="A307" s="130"/>
      <c r="B307" s="130"/>
      <c r="C307" s="130"/>
      <c r="D307" s="130"/>
      <c r="E307" s="130"/>
      <c r="F307" s="130"/>
      <c r="G307" s="130"/>
      <c r="H307" s="130"/>
      <c r="I307" s="130"/>
      <c r="J307" s="130"/>
      <c r="K307" s="130"/>
      <c r="L307" s="130"/>
      <c r="M307" s="130"/>
      <c r="N307" s="157"/>
      <c r="O307" s="158"/>
      <c r="P307" s="159"/>
      <c r="Q307" s="130"/>
      <c r="R307" s="130"/>
      <c r="S307" s="130"/>
      <c r="T307" s="130"/>
      <c r="U307" s="130"/>
      <c r="V307" s="130"/>
      <c r="W307" s="130"/>
      <c r="X307" s="130"/>
      <c r="Y307" s="130"/>
      <c r="Z307" s="130"/>
    </row>
    <row r="308" spans="1:26" ht="15.75" customHeight="1">
      <c r="A308" s="130"/>
      <c r="B308" s="130"/>
      <c r="C308" s="130"/>
      <c r="D308" s="130"/>
      <c r="E308" s="130"/>
      <c r="F308" s="130"/>
      <c r="G308" s="130"/>
      <c r="H308" s="130"/>
      <c r="I308" s="130"/>
      <c r="J308" s="130"/>
      <c r="K308" s="130"/>
      <c r="L308" s="130"/>
      <c r="M308" s="130"/>
      <c r="N308" s="157"/>
      <c r="O308" s="158"/>
      <c r="P308" s="159"/>
      <c r="Q308" s="130"/>
      <c r="R308" s="130"/>
      <c r="S308" s="130"/>
      <c r="T308" s="130"/>
      <c r="U308" s="130"/>
      <c r="V308" s="130"/>
      <c r="W308" s="130"/>
      <c r="X308" s="130"/>
      <c r="Y308" s="130"/>
      <c r="Z308" s="130"/>
    </row>
    <row r="309" spans="1:26" ht="15.75" customHeight="1">
      <c r="A309" s="130"/>
      <c r="B309" s="130"/>
      <c r="C309" s="130"/>
      <c r="D309" s="130"/>
      <c r="E309" s="130"/>
      <c r="F309" s="130"/>
      <c r="G309" s="130"/>
      <c r="H309" s="130"/>
      <c r="I309" s="130"/>
      <c r="J309" s="130"/>
      <c r="K309" s="130"/>
      <c r="L309" s="130"/>
      <c r="M309" s="130"/>
      <c r="N309" s="157"/>
      <c r="O309" s="158"/>
      <c r="P309" s="159"/>
      <c r="Q309" s="130"/>
      <c r="R309" s="130"/>
      <c r="S309" s="130"/>
      <c r="T309" s="130"/>
      <c r="U309" s="130"/>
      <c r="V309" s="130"/>
      <c r="W309" s="130"/>
      <c r="X309" s="130"/>
      <c r="Y309" s="130"/>
      <c r="Z309" s="130"/>
    </row>
    <row r="310" spans="1:26" ht="15.75" customHeight="1">
      <c r="A310" s="130"/>
      <c r="B310" s="130"/>
      <c r="C310" s="130"/>
      <c r="D310" s="130"/>
      <c r="E310" s="130"/>
      <c r="F310" s="130"/>
      <c r="G310" s="130"/>
      <c r="H310" s="130"/>
      <c r="I310" s="130"/>
      <c r="J310" s="130"/>
      <c r="K310" s="130"/>
      <c r="L310" s="130"/>
      <c r="M310" s="130"/>
      <c r="N310" s="157"/>
      <c r="O310" s="158"/>
      <c r="P310" s="159"/>
      <c r="Q310" s="130"/>
      <c r="R310" s="130"/>
      <c r="S310" s="130"/>
      <c r="T310" s="130"/>
      <c r="U310" s="130"/>
      <c r="V310" s="130"/>
      <c r="W310" s="130"/>
      <c r="X310" s="130"/>
      <c r="Y310" s="130"/>
      <c r="Z310" s="130"/>
    </row>
    <row r="311" spans="1:26" ht="15.75" customHeight="1">
      <c r="A311" s="130"/>
      <c r="B311" s="130"/>
      <c r="C311" s="130"/>
      <c r="D311" s="130"/>
      <c r="E311" s="130"/>
      <c r="F311" s="130"/>
      <c r="G311" s="130"/>
      <c r="H311" s="130"/>
      <c r="I311" s="130"/>
      <c r="J311" s="130"/>
      <c r="K311" s="130"/>
      <c r="L311" s="130"/>
      <c r="M311" s="130"/>
      <c r="N311" s="157"/>
      <c r="O311" s="158"/>
      <c r="P311" s="159"/>
      <c r="Q311" s="130"/>
      <c r="R311" s="130"/>
      <c r="S311" s="130"/>
      <c r="T311" s="130"/>
      <c r="U311" s="130"/>
      <c r="V311" s="130"/>
      <c r="W311" s="130"/>
      <c r="X311" s="130"/>
      <c r="Y311" s="130"/>
      <c r="Z311" s="130"/>
    </row>
    <row r="312" spans="1:26" ht="15.75" customHeight="1">
      <c r="A312" s="130"/>
      <c r="B312" s="130"/>
      <c r="C312" s="130"/>
      <c r="D312" s="130"/>
      <c r="E312" s="130"/>
      <c r="F312" s="130"/>
      <c r="G312" s="130"/>
      <c r="H312" s="130"/>
      <c r="I312" s="130"/>
      <c r="J312" s="130"/>
      <c r="K312" s="130"/>
      <c r="L312" s="130"/>
      <c r="M312" s="130"/>
      <c r="N312" s="157"/>
      <c r="O312" s="158"/>
      <c r="P312" s="159"/>
      <c r="Q312" s="130"/>
      <c r="R312" s="130"/>
      <c r="S312" s="130"/>
      <c r="T312" s="130"/>
      <c r="U312" s="130"/>
      <c r="V312" s="130"/>
      <c r="W312" s="130"/>
      <c r="X312" s="130"/>
      <c r="Y312" s="130"/>
      <c r="Z312" s="130"/>
    </row>
    <row r="313" spans="1:26" ht="15.75" customHeight="1">
      <c r="A313" s="130"/>
      <c r="B313" s="130"/>
      <c r="C313" s="130"/>
      <c r="D313" s="130"/>
      <c r="E313" s="130"/>
      <c r="F313" s="130"/>
      <c r="G313" s="130"/>
      <c r="H313" s="130"/>
      <c r="I313" s="130"/>
      <c r="J313" s="130"/>
      <c r="K313" s="130"/>
      <c r="L313" s="130"/>
      <c r="M313" s="130"/>
      <c r="N313" s="157"/>
      <c r="O313" s="158"/>
      <c r="P313" s="159"/>
      <c r="Q313" s="130"/>
      <c r="R313" s="130"/>
      <c r="S313" s="130"/>
      <c r="T313" s="130"/>
      <c r="U313" s="130"/>
      <c r="V313" s="130"/>
      <c r="W313" s="130"/>
      <c r="X313" s="130"/>
      <c r="Y313" s="130"/>
      <c r="Z313" s="130"/>
    </row>
    <row r="314" spans="1:26" ht="15.75" customHeight="1">
      <c r="A314" s="130"/>
      <c r="B314" s="130"/>
      <c r="C314" s="130"/>
      <c r="D314" s="130"/>
      <c r="E314" s="130"/>
      <c r="F314" s="130"/>
      <c r="G314" s="130"/>
      <c r="H314" s="130"/>
      <c r="I314" s="130"/>
      <c r="J314" s="130"/>
      <c r="K314" s="130"/>
      <c r="L314" s="130"/>
      <c r="M314" s="130"/>
      <c r="N314" s="157"/>
      <c r="O314" s="158"/>
      <c r="P314" s="159"/>
      <c r="Q314" s="130"/>
      <c r="R314" s="130"/>
      <c r="S314" s="130"/>
      <c r="T314" s="130"/>
      <c r="U314" s="130"/>
      <c r="V314" s="130"/>
      <c r="W314" s="130"/>
      <c r="X314" s="130"/>
      <c r="Y314" s="130"/>
      <c r="Z314" s="130"/>
    </row>
    <row r="315" spans="1:26" ht="15.75" customHeight="1">
      <c r="A315" s="130"/>
      <c r="B315" s="130"/>
      <c r="C315" s="130"/>
      <c r="D315" s="130"/>
      <c r="E315" s="130"/>
      <c r="F315" s="130"/>
      <c r="G315" s="130"/>
      <c r="H315" s="130"/>
      <c r="I315" s="130"/>
      <c r="J315" s="130"/>
      <c r="K315" s="130"/>
      <c r="L315" s="130"/>
      <c r="M315" s="130"/>
      <c r="N315" s="157"/>
      <c r="O315" s="158"/>
      <c r="P315" s="159"/>
      <c r="Q315" s="130"/>
      <c r="R315" s="130"/>
      <c r="S315" s="130"/>
      <c r="T315" s="130"/>
      <c r="U315" s="130"/>
      <c r="V315" s="130"/>
      <c r="W315" s="130"/>
      <c r="X315" s="130"/>
      <c r="Y315" s="130"/>
      <c r="Z315" s="130"/>
    </row>
    <row r="316" spans="1:26" ht="15.75" customHeight="1">
      <c r="A316" s="130"/>
      <c r="B316" s="130"/>
      <c r="C316" s="130"/>
      <c r="D316" s="130"/>
      <c r="E316" s="130"/>
      <c r="F316" s="130"/>
      <c r="G316" s="130"/>
      <c r="H316" s="130"/>
      <c r="I316" s="130"/>
      <c r="J316" s="130"/>
      <c r="K316" s="130"/>
      <c r="L316" s="130"/>
      <c r="M316" s="130"/>
      <c r="N316" s="157"/>
      <c r="O316" s="158"/>
      <c r="P316" s="159"/>
      <c r="Q316" s="130"/>
      <c r="R316" s="130"/>
      <c r="S316" s="130"/>
      <c r="T316" s="130"/>
      <c r="U316" s="130"/>
      <c r="V316" s="130"/>
      <c r="W316" s="130"/>
      <c r="X316" s="130"/>
      <c r="Y316" s="130"/>
      <c r="Z316" s="130"/>
    </row>
    <row r="317" spans="1:26" ht="15.75" customHeight="1">
      <c r="A317" s="130"/>
      <c r="B317" s="130"/>
      <c r="C317" s="130"/>
      <c r="D317" s="130"/>
      <c r="E317" s="130"/>
      <c r="F317" s="130"/>
      <c r="G317" s="130"/>
      <c r="H317" s="130"/>
      <c r="I317" s="130"/>
      <c r="J317" s="130"/>
      <c r="K317" s="130"/>
      <c r="L317" s="130"/>
      <c r="M317" s="130"/>
      <c r="N317" s="157"/>
      <c r="O317" s="158"/>
      <c r="P317" s="159"/>
      <c r="Q317" s="130"/>
      <c r="R317" s="130"/>
      <c r="S317" s="130"/>
      <c r="T317" s="130"/>
      <c r="U317" s="130"/>
      <c r="V317" s="130"/>
      <c r="W317" s="130"/>
      <c r="X317" s="130"/>
      <c r="Y317" s="130"/>
      <c r="Z317" s="130"/>
    </row>
    <row r="318" spans="1:26" ht="15.75" customHeight="1">
      <c r="A318" s="130"/>
      <c r="B318" s="130"/>
      <c r="C318" s="130"/>
      <c r="D318" s="130"/>
      <c r="E318" s="130"/>
      <c r="F318" s="130"/>
      <c r="G318" s="130"/>
      <c r="H318" s="130"/>
      <c r="I318" s="130"/>
      <c r="J318" s="130"/>
      <c r="K318" s="130"/>
      <c r="L318" s="130"/>
      <c r="M318" s="130"/>
      <c r="N318" s="157"/>
      <c r="O318" s="158"/>
      <c r="P318" s="159"/>
      <c r="Q318" s="130"/>
      <c r="R318" s="130"/>
      <c r="S318" s="130"/>
      <c r="T318" s="130"/>
      <c r="U318" s="130"/>
      <c r="V318" s="130"/>
      <c r="W318" s="130"/>
      <c r="X318" s="130"/>
      <c r="Y318" s="130"/>
      <c r="Z318" s="130"/>
    </row>
    <row r="319" spans="1:26" ht="15.75" customHeight="1">
      <c r="A319" s="130"/>
      <c r="B319" s="130"/>
      <c r="C319" s="130"/>
      <c r="D319" s="130"/>
      <c r="E319" s="130"/>
      <c r="F319" s="130"/>
      <c r="G319" s="130"/>
      <c r="H319" s="130"/>
      <c r="I319" s="130"/>
      <c r="J319" s="130"/>
      <c r="K319" s="130"/>
      <c r="L319" s="130"/>
      <c r="M319" s="130"/>
      <c r="N319" s="157"/>
      <c r="O319" s="158"/>
      <c r="P319" s="159"/>
      <c r="Q319" s="130"/>
      <c r="R319" s="130"/>
      <c r="S319" s="130"/>
      <c r="T319" s="130"/>
      <c r="U319" s="130"/>
      <c r="V319" s="130"/>
      <c r="W319" s="130"/>
      <c r="X319" s="130"/>
      <c r="Y319" s="130"/>
      <c r="Z319" s="130"/>
    </row>
    <row r="320" spans="1:26" ht="15.75" customHeight="1">
      <c r="A320" s="130"/>
      <c r="B320" s="130"/>
      <c r="C320" s="130"/>
      <c r="D320" s="130"/>
      <c r="E320" s="130"/>
      <c r="F320" s="130"/>
      <c r="G320" s="130"/>
      <c r="H320" s="130"/>
      <c r="I320" s="130"/>
      <c r="J320" s="130"/>
      <c r="K320" s="130"/>
      <c r="L320" s="130"/>
      <c r="M320" s="130"/>
      <c r="N320" s="157"/>
      <c r="O320" s="158"/>
      <c r="P320" s="159"/>
      <c r="Q320" s="130"/>
      <c r="R320" s="130"/>
      <c r="S320" s="130"/>
      <c r="T320" s="130"/>
      <c r="U320" s="130"/>
      <c r="V320" s="130"/>
      <c r="W320" s="130"/>
      <c r="X320" s="130"/>
      <c r="Y320" s="130"/>
      <c r="Z320" s="130"/>
    </row>
    <row r="321" spans="1:26" ht="15.75" customHeight="1">
      <c r="A321" s="130"/>
      <c r="B321" s="130"/>
      <c r="C321" s="130"/>
      <c r="D321" s="130"/>
      <c r="E321" s="130"/>
      <c r="F321" s="130"/>
      <c r="G321" s="130"/>
      <c r="H321" s="130"/>
      <c r="I321" s="130"/>
      <c r="J321" s="130"/>
      <c r="K321" s="130"/>
      <c r="L321" s="130"/>
      <c r="M321" s="130"/>
      <c r="N321" s="157"/>
      <c r="O321" s="158"/>
      <c r="P321" s="159"/>
      <c r="Q321" s="130"/>
      <c r="R321" s="130"/>
      <c r="S321" s="130"/>
      <c r="T321" s="130"/>
      <c r="U321" s="130"/>
      <c r="V321" s="130"/>
      <c r="W321" s="130"/>
      <c r="X321" s="130"/>
      <c r="Y321" s="130"/>
      <c r="Z321" s="130"/>
    </row>
    <row r="322" spans="1:26" ht="15.75" customHeight="1">
      <c r="A322" s="130"/>
      <c r="B322" s="130"/>
      <c r="C322" s="130"/>
      <c r="D322" s="130"/>
      <c r="E322" s="130"/>
      <c r="F322" s="130"/>
      <c r="G322" s="130"/>
      <c r="H322" s="130"/>
      <c r="I322" s="130"/>
      <c r="J322" s="130"/>
      <c r="K322" s="130"/>
      <c r="L322" s="130"/>
      <c r="M322" s="130"/>
      <c r="N322" s="157"/>
      <c r="O322" s="158"/>
      <c r="P322" s="159"/>
      <c r="Q322" s="130"/>
      <c r="R322" s="130"/>
      <c r="S322" s="130"/>
      <c r="T322" s="130"/>
      <c r="U322" s="130"/>
      <c r="V322" s="130"/>
      <c r="W322" s="130"/>
      <c r="X322" s="130"/>
      <c r="Y322" s="130"/>
      <c r="Z322" s="130"/>
    </row>
    <row r="323" spans="1:26" ht="15.75" customHeight="1">
      <c r="A323" s="130"/>
      <c r="B323" s="130"/>
      <c r="C323" s="130"/>
      <c r="D323" s="130"/>
      <c r="E323" s="130"/>
      <c r="F323" s="130"/>
      <c r="G323" s="130"/>
      <c r="H323" s="130"/>
      <c r="I323" s="130"/>
      <c r="J323" s="130"/>
      <c r="K323" s="130"/>
      <c r="L323" s="130"/>
      <c r="M323" s="130"/>
      <c r="N323" s="157"/>
      <c r="O323" s="158"/>
      <c r="P323" s="159"/>
      <c r="Q323" s="130"/>
      <c r="R323" s="130"/>
      <c r="S323" s="130"/>
      <c r="T323" s="130"/>
      <c r="U323" s="130"/>
      <c r="V323" s="130"/>
      <c r="W323" s="130"/>
      <c r="X323" s="130"/>
      <c r="Y323" s="130"/>
      <c r="Z323" s="130"/>
    </row>
    <row r="324" spans="1:26" ht="15.75" customHeight="1">
      <c r="A324" s="130"/>
      <c r="B324" s="130"/>
      <c r="C324" s="130"/>
      <c r="D324" s="130"/>
      <c r="E324" s="130"/>
      <c r="F324" s="130"/>
      <c r="G324" s="130"/>
      <c r="H324" s="130"/>
      <c r="I324" s="130"/>
      <c r="J324" s="130"/>
      <c r="K324" s="130"/>
      <c r="L324" s="130"/>
      <c r="M324" s="130"/>
      <c r="N324" s="157"/>
      <c r="O324" s="158"/>
      <c r="P324" s="159"/>
      <c r="Q324" s="130"/>
      <c r="R324" s="130"/>
      <c r="S324" s="130"/>
      <c r="T324" s="130"/>
      <c r="U324" s="130"/>
      <c r="V324" s="130"/>
      <c r="W324" s="130"/>
      <c r="X324" s="130"/>
      <c r="Y324" s="130"/>
      <c r="Z324" s="130"/>
    </row>
    <row r="325" spans="1:26" ht="15.75" customHeight="1">
      <c r="A325" s="130"/>
      <c r="B325" s="130"/>
      <c r="C325" s="130"/>
      <c r="D325" s="130"/>
      <c r="E325" s="130"/>
      <c r="F325" s="130"/>
      <c r="G325" s="130"/>
      <c r="H325" s="130"/>
      <c r="I325" s="130"/>
      <c r="J325" s="130"/>
      <c r="K325" s="130"/>
      <c r="L325" s="130"/>
      <c r="M325" s="130"/>
      <c r="N325" s="157"/>
      <c r="O325" s="158"/>
      <c r="P325" s="159"/>
      <c r="Q325" s="130"/>
      <c r="R325" s="130"/>
      <c r="S325" s="130"/>
      <c r="T325" s="130"/>
      <c r="U325" s="130"/>
      <c r="V325" s="130"/>
      <c r="W325" s="130"/>
      <c r="X325" s="130"/>
      <c r="Y325" s="130"/>
      <c r="Z325" s="130"/>
    </row>
    <row r="326" spans="1:26" ht="15.75" customHeight="1">
      <c r="A326" s="130"/>
      <c r="B326" s="130"/>
      <c r="C326" s="130"/>
      <c r="D326" s="130"/>
      <c r="E326" s="130"/>
      <c r="F326" s="130"/>
      <c r="G326" s="130"/>
      <c r="H326" s="130"/>
      <c r="I326" s="130"/>
      <c r="J326" s="130"/>
      <c r="K326" s="130"/>
      <c r="L326" s="130"/>
      <c r="M326" s="130"/>
      <c r="N326" s="157"/>
      <c r="O326" s="158"/>
      <c r="P326" s="159"/>
      <c r="Q326" s="130"/>
      <c r="R326" s="130"/>
      <c r="S326" s="130"/>
      <c r="T326" s="130"/>
      <c r="U326" s="130"/>
      <c r="V326" s="130"/>
      <c r="W326" s="130"/>
      <c r="X326" s="130"/>
      <c r="Y326" s="130"/>
      <c r="Z326" s="130"/>
    </row>
    <row r="327" spans="1:26" ht="15.75" customHeight="1">
      <c r="A327" s="130"/>
      <c r="B327" s="130"/>
      <c r="C327" s="130"/>
      <c r="D327" s="130"/>
      <c r="E327" s="130"/>
      <c r="F327" s="130"/>
      <c r="G327" s="130"/>
      <c r="H327" s="130"/>
      <c r="I327" s="130"/>
      <c r="J327" s="130"/>
      <c r="K327" s="130"/>
      <c r="L327" s="130"/>
      <c r="M327" s="130"/>
      <c r="N327" s="157"/>
      <c r="O327" s="158"/>
      <c r="P327" s="159"/>
      <c r="Q327" s="130"/>
      <c r="R327" s="130"/>
      <c r="S327" s="130"/>
      <c r="T327" s="130"/>
      <c r="U327" s="130"/>
      <c r="V327" s="130"/>
      <c r="W327" s="130"/>
      <c r="X327" s="130"/>
      <c r="Y327" s="130"/>
      <c r="Z327" s="130"/>
    </row>
    <row r="328" spans="1:26" ht="15.75" customHeight="1">
      <c r="A328" s="130"/>
      <c r="B328" s="130"/>
      <c r="C328" s="130"/>
      <c r="D328" s="130"/>
      <c r="E328" s="130"/>
      <c r="F328" s="130"/>
      <c r="G328" s="130"/>
      <c r="H328" s="130"/>
      <c r="I328" s="130"/>
      <c r="J328" s="130"/>
      <c r="K328" s="130"/>
      <c r="L328" s="130"/>
      <c r="M328" s="130"/>
      <c r="N328" s="157"/>
      <c r="O328" s="158"/>
      <c r="P328" s="159"/>
      <c r="Q328" s="130"/>
      <c r="R328" s="130"/>
      <c r="S328" s="130"/>
      <c r="T328" s="130"/>
      <c r="U328" s="130"/>
      <c r="V328" s="130"/>
      <c r="W328" s="130"/>
      <c r="X328" s="130"/>
      <c r="Y328" s="130"/>
      <c r="Z328" s="130"/>
    </row>
    <row r="329" spans="1:26" ht="15.75" customHeight="1">
      <c r="A329" s="130"/>
      <c r="B329" s="130"/>
      <c r="C329" s="130"/>
      <c r="D329" s="130"/>
      <c r="E329" s="130"/>
      <c r="F329" s="130"/>
      <c r="G329" s="130"/>
      <c r="H329" s="130"/>
      <c r="I329" s="130"/>
      <c r="J329" s="130"/>
      <c r="K329" s="130"/>
      <c r="L329" s="130"/>
      <c r="M329" s="130"/>
      <c r="N329" s="157"/>
      <c r="O329" s="158"/>
      <c r="P329" s="159"/>
      <c r="Q329" s="130"/>
      <c r="R329" s="130"/>
      <c r="S329" s="130"/>
      <c r="T329" s="130"/>
      <c r="U329" s="130"/>
      <c r="V329" s="130"/>
      <c r="W329" s="130"/>
      <c r="X329" s="130"/>
      <c r="Y329" s="130"/>
      <c r="Z329" s="130"/>
    </row>
    <row r="330" spans="1:26" ht="15.75" customHeight="1">
      <c r="A330" s="130"/>
      <c r="B330" s="130"/>
      <c r="C330" s="130"/>
      <c r="D330" s="130"/>
      <c r="E330" s="130"/>
      <c r="F330" s="130"/>
      <c r="G330" s="130"/>
      <c r="H330" s="130"/>
      <c r="I330" s="130"/>
      <c r="J330" s="130"/>
      <c r="K330" s="130"/>
      <c r="L330" s="130"/>
      <c r="M330" s="130"/>
      <c r="N330" s="157"/>
      <c r="O330" s="158"/>
      <c r="P330" s="159"/>
      <c r="Q330" s="130"/>
      <c r="R330" s="130"/>
      <c r="S330" s="130"/>
      <c r="T330" s="130"/>
      <c r="U330" s="130"/>
      <c r="V330" s="130"/>
      <c r="W330" s="130"/>
      <c r="X330" s="130"/>
      <c r="Y330" s="130"/>
      <c r="Z330" s="130"/>
    </row>
    <row r="331" spans="1:26" ht="15.75" customHeight="1">
      <c r="A331" s="130"/>
      <c r="B331" s="130"/>
      <c r="C331" s="130"/>
      <c r="D331" s="130"/>
      <c r="E331" s="130"/>
      <c r="F331" s="130"/>
      <c r="G331" s="130"/>
      <c r="H331" s="130"/>
      <c r="I331" s="130"/>
      <c r="J331" s="130"/>
      <c r="K331" s="130"/>
      <c r="L331" s="130"/>
      <c r="M331" s="130"/>
      <c r="N331" s="157"/>
      <c r="O331" s="158"/>
      <c r="P331" s="159"/>
      <c r="Q331" s="130"/>
      <c r="R331" s="130"/>
      <c r="S331" s="130"/>
      <c r="T331" s="130"/>
      <c r="U331" s="130"/>
      <c r="V331" s="130"/>
      <c r="W331" s="130"/>
      <c r="X331" s="130"/>
      <c r="Y331" s="130"/>
      <c r="Z331" s="130"/>
    </row>
    <row r="332" spans="1:26" ht="15.75" customHeight="1">
      <c r="A332" s="130"/>
      <c r="B332" s="130"/>
      <c r="C332" s="130"/>
      <c r="D332" s="130"/>
      <c r="E332" s="130"/>
      <c r="F332" s="130"/>
      <c r="G332" s="130"/>
      <c r="H332" s="130"/>
      <c r="I332" s="130"/>
      <c r="J332" s="130"/>
      <c r="K332" s="130"/>
      <c r="L332" s="130"/>
      <c r="M332" s="130"/>
      <c r="N332" s="157"/>
      <c r="O332" s="158"/>
      <c r="P332" s="159"/>
      <c r="Q332" s="130"/>
      <c r="R332" s="130"/>
      <c r="S332" s="130"/>
      <c r="T332" s="130"/>
      <c r="U332" s="130"/>
      <c r="V332" s="130"/>
      <c r="W332" s="130"/>
      <c r="X332" s="130"/>
      <c r="Y332" s="130"/>
      <c r="Z332" s="130"/>
    </row>
    <row r="333" spans="1:26" ht="15.75" customHeight="1">
      <c r="A333" s="130"/>
      <c r="B333" s="130"/>
      <c r="C333" s="130"/>
      <c r="D333" s="130"/>
      <c r="E333" s="130"/>
      <c r="F333" s="130"/>
      <c r="G333" s="130"/>
      <c r="H333" s="130"/>
      <c r="I333" s="130"/>
      <c r="J333" s="130"/>
      <c r="K333" s="130"/>
      <c r="L333" s="130"/>
      <c r="M333" s="130"/>
      <c r="N333" s="157"/>
      <c r="O333" s="158"/>
      <c r="P333" s="159"/>
      <c r="Q333" s="130"/>
      <c r="R333" s="130"/>
      <c r="S333" s="130"/>
      <c r="T333" s="130"/>
      <c r="U333" s="130"/>
      <c r="V333" s="130"/>
      <c r="W333" s="130"/>
      <c r="X333" s="130"/>
      <c r="Y333" s="130"/>
      <c r="Z333" s="130"/>
    </row>
    <row r="334" spans="1:26" ht="15.75" customHeight="1">
      <c r="A334" s="130"/>
      <c r="B334" s="130"/>
      <c r="C334" s="130"/>
      <c r="D334" s="130"/>
      <c r="E334" s="130"/>
      <c r="F334" s="130"/>
      <c r="G334" s="130"/>
      <c r="H334" s="130"/>
      <c r="I334" s="130"/>
      <c r="J334" s="130"/>
      <c r="K334" s="130"/>
      <c r="L334" s="130"/>
      <c r="M334" s="130"/>
      <c r="N334" s="157"/>
      <c r="O334" s="158"/>
      <c r="P334" s="159"/>
      <c r="Q334" s="130"/>
      <c r="R334" s="130"/>
      <c r="S334" s="130"/>
      <c r="T334" s="130"/>
      <c r="U334" s="130"/>
      <c r="V334" s="130"/>
      <c r="W334" s="130"/>
      <c r="X334" s="130"/>
      <c r="Y334" s="130"/>
      <c r="Z334" s="130"/>
    </row>
    <row r="335" spans="1:26" ht="15.75" customHeight="1">
      <c r="A335" s="130"/>
      <c r="B335" s="130"/>
      <c r="C335" s="130"/>
      <c r="D335" s="130"/>
      <c r="E335" s="130"/>
      <c r="F335" s="130"/>
      <c r="G335" s="130"/>
      <c r="H335" s="130"/>
      <c r="I335" s="130"/>
      <c r="J335" s="130"/>
      <c r="K335" s="130"/>
      <c r="L335" s="130"/>
      <c r="M335" s="130"/>
      <c r="N335" s="157"/>
      <c r="O335" s="158"/>
      <c r="P335" s="159"/>
      <c r="Q335" s="130"/>
      <c r="R335" s="130"/>
      <c r="S335" s="130"/>
      <c r="T335" s="130"/>
      <c r="U335" s="130"/>
      <c r="V335" s="130"/>
      <c r="W335" s="130"/>
      <c r="X335" s="130"/>
      <c r="Y335" s="130"/>
      <c r="Z335" s="130"/>
    </row>
    <row r="336" spans="1:26" ht="15.75" customHeight="1">
      <c r="A336" s="130"/>
      <c r="B336" s="130"/>
      <c r="C336" s="130"/>
      <c r="D336" s="130"/>
      <c r="E336" s="130"/>
      <c r="F336" s="130"/>
      <c r="G336" s="130"/>
      <c r="H336" s="130"/>
      <c r="I336" s="130"/>
      <c r="J336" s="130"/>
      <c r="K336" s="130"/>
      <c r="L336" s="130"/>
      <c r="M336" s="130"/>
      <c r="N336" s="157"/>
      <c r="O336" s="158"/>
      <c r="P336" s="159"/>
      <c r="Q336" s="130"/>
      <c r="R336" s="130"/>
      <c r="S336" s="130"/>
      <c r="T336" s="130"/>
      <c r="U336" s="130"/>
      <c r="V336" s="130"/>
      <c r="W336" s="130"/>
      <c r="X336" s="130"/>
      <c r="Y336" s="130"/>
      <c r="Z336" s="130"/>
    </row>
    <row r="337" spans="1:26" ht="15.75" customHeight="1">
      <c r="A337" s="130"/>
      <c r="B337" s="130"/>
      <c r="C337" s="130"/>
      <c r="D337" s="130"/>
      <c r="E337" s="130"/>
      <c r="F337" s="130"/>
      <c r="G337" s="130"/>
      <c r="H337" s="130"/>
      <c r="I337" s="130"/>
      <c r="J337" s="130"/>
      <c r="K337" s="130"/>
      <c r="L337" s="130"/>
      <c r="M337" s="130"/>
      <c r="N337" s="157"/>
      <c r="O337" s="158"/>
      <c r="P337" s="159"/>
      <c r="Q337" s="130"/>
      <c r="R337" s="130"/>
      <c r="S337" s="130"/>
      <c r="T337" s="130"/>
      <c r="U337" s="130"/>
      <c r="V337" s="130"/>
      <c r="W337" s="130"/>
      <c r="X337" s="130"/>
      <c r="Y337" s="130"/>
      <c r="Z337" s="130"/>
    </row>
    <row r="338" spans="1:26" ht="15.75" customHeight="1">
      <c r="A338" s="130"/>
      <c r="B338" s="130"/>
      <c r="C338" s="130"/>
      <c r="D338" s="130"/>
      <c r="E338" s="130"/>
      <c r="F338" s="130"/>
      <c r="G338" s="130"/>
      <c r="H338" s="130"/>
      <c r="I338" s="130"/>
      <c r="J338" s="130"/>
      <c r="K338" s="130"/>
      <c r="L338" s="130"/>
      <c r="M338" s="130"/>
      <c r="N338" s="157"/>
      <c r="O338" s="158"/>
      <c r="P338" s="159"/>
      <c r="Q338" s="130"/>
      <c r="R338" s="130"/>
      <c r="S338" s="130"/>
      <c r="T338" s="130"/>
      <c r="U338" s="130"/>
      <c r="V338" s="130"/>
      <c r="W338" s="130"/>
      <c r="X338" s="130"/>
      <c r="Y338" s="130"/>
      <c r="Z338" s="130"/>
    </row>
    <row r="339" spans="1:26" ht="15.75" customHeight="1">
      <c r="A339" s="130"/>
      <c r="B339" s="130"/>
      <c r="C339" s="130"/>
      <c r="D339" s="130"/>
      <c r="E339" s="130"/>
      <c r="F339" s="130"/>
      <c r="G339" s="130"/>
      <c r="H339" s="130"/>
      <c r="I339" s="130"/>
      <c r="J339" s="130"/>
      <c r="K339" s="130"/>
      <c r="L339" s="130"/>
      <c r="M339" s="130"/>
      <c r="N339" s="157"/>
      <c r="O339" s="158"/>
      <c r="P339" s="159"/>
      <c r="Q339" s="130"/>
      <c r="R339" s="130"/>
      <c r="S339" s="130"/>
      <c r="T339" s="130"/>
      <c r="U339" s="130"/>
      <c r="V339" s="130"/>
      <c r="W339" s="130"/>
      <c r="X339" s="130"/>
      <c r="Y339" s="130"/>
      <c r="Z339" s="130"/>
    </row>
    <row r="340" spans="1:26" ht="15.75" customHeight="1">
      <c r="A340" s="130"/>
      <c r="B340" s="130"/>
      <c r="C340" s="130"/>
      <c r="D340" s="130"/>
      <c r="E340" s="130"/>
      <c r="F340" s="130"/>
      <c r="G340" s="130"/>
      <c r="H340" s="130"/>
      <c r="I340" s="130"/>
      <c r="J340" s="130"/>
      <c r="K340" s="130"/>
      <c r="L340" s="130"/>
      <c r="M340" s="130"/>
      <c r="N340" s="157"/>
      <c r="O340" s="158"/>
      <c r="P340" s="159"/>
      <c r="Q340" s="130"/>
      <c r="R340" s="130"/>
      <c r="S340" s="130"/>
      <c r="T340" s="130"/>
      <c r="U340" s="130"/>
      <c r="V340" s="130"/>
      <c r="W340" s="130"/>
      <c r="X340" s="130"/>
      <c r="Y340" s="130"/>
      <c r="Z340" s="130"/>
    </row>
    <row r="341" spans="1:26" ht="15.75" customHeight="1">
      <c r="A341" s="130"/>
      <c r="B341" s="130"/>
      <c r="C341" s="130"/>
      <c r="D341" s="130"/>
      <c r="E341" s="130"/>
      <c r="F341" s="130"/>
      <c r="G341" s="130"/>
      <c r="H341" s="130"/>
      <c r="I341" s="130"/>
      <c r="J341" s="130"/>
      <c r="K341" s="130"/>
      <c r="L341" s="130"/>
      <c r="M341" s="130"/>
      <c r="N341" s="157"/>
      <c r="O341" s="158"/>
      <c r="P341" s="159"/>
      <c r="Q341" s="130"/>
      <c r="R341" s="130"/>
      <c r="S341" s="130"/>
      <c r="T341" s="130"/>
      <c r="U341" s="130"/>
      <c r="V341" s="130"/>
      <c r="W341" s="130"/>
      <c r="X341" s="130"/>
      <c r="Y341" s="130"/>
      <c r="Z341" s="130"/>
    </row>
    <row r="342" spans="1:26" ht="15.75" customHeight="1">
      <c r="A342" s="130"/>
      <c r="B342" s="130"/>
      <c r="C342" s="130"/>
      <c r="D342" s="130"/>
      <c r="E342" s="130"/>
      <c r="F342" s="130"/>
      <c r="G342" s="130"/>
      <c r="H342" s="130"/>
      <c r="I342" s="130"/>
      <c r="J342" s="130"/>
      <c r="K342" s="130"/>
      <c r="L342" s="130"/>
      <c r="M342" s="130"/>
      <c r="N342" s="157"/>
      <c r="O342" s="158"/>
      <c r="P342" s="159"/>
      <c r="Q342" s="130"/>
      <c r="R342" s="130"/>
      <c r="S342" s="130"/>
      <c r="T342" s="130"/>
      <c r="U342" s="130"/>
      <c r="V342" s="130"/>
      <c r="W342" s="130"/>
      <c r="X342" s="130"/>
      <c r="Y342" s="130"/>
      <c r="Z342" s="130"/>
    </row>
    <row r="343" spans="1:26" ht="15.75" customHeight="1">
      <c r="A343" s="130"/>
      <c r="B343" s="130"/>
      <c r="C343" s="130"/>
      <c r="D343" s="130"/>
      <c r="E343" s="130"/>
      <c r="F343" s="130"/>
      <c r="G343" s="130"/>
      <c r="H343" s="130"/>
      <c r="I343" s="130"/>
      <c r="J343" s="130"/>
      <c r="K343" s="130"/>
      <c r="L343" s="130"/>
      <c r="M343" s="130"/>
      <c r="N343" s="157"/>
      <c r="O343" s="158"/>
      <c r="P343" s="159"/>
      <c r="Q343" s="130"/>
      <c r="R343" s="130"/>
      <c r="S343" s="130"/>
      <c r="T343" s="130"/>
      <c r="U343" s="130"/>
      <c r="V343" s="130"/>
      <c r="W343" s="130"/>
      <c r="X343" s="130"/>
      <c r="Y343" s="130"/>
      <c r="Z343" s="130"/>
    </row>
    <row r="344" spans="1:26" ht="15.75" customHeight="1">
      <c r="A344" s="130"/>
      <c r="B344" s="130"/>
      <c r="C344" s="130"/>
      <c r="D344" s="130"/>
      <c r="E344" s="130"/>
      <c r="F344" s="130"/>
      <c r="G344" s="130"/>
      <c r="H344" s="130"/>
      <c r="I344" s="130"/>
      <c r="J344" s="130"/>
      <c r="K344" s="130"/>
      <c r="L344" s="130"/>
      <c r="M344" s="130"/>
      <c r="N344" s="157"/>
      <c r="O344" s="158"/>
      <c r="P344" s="159"/>
      <c r="Q344" s="130"/>
      <c r="R344" s="130"/>
      <c r="S344" s="130"/>
      <c r="T344" s="130"/>
      <c r="U344" s="130"/>
      <c r="V344" s="130"/>
      <c r="W344" s="130"/>
      <c r="X344" s="130"/>
      <c r="Y344" s="130"/>
      <c r="Z344" s="130"/>
    </row>
    <row r="345" spans="1:26" ht="15.75" customHeight="1">
      <c r="A345" s="130"/>
      <c r="B345" s="130"/>
      <c r="C345" s="130"/>
      <c r="D345" s="130"/>
      <c r="E345" s="130"/>
      <c r="F345" s="130"/>
      <c r="G345" s="130"/>
      <c r="H345" s="130"/>
      <c r="I345" s="130"/>
      <c r="J345" s="130"/>
      <c r="K345" s="130"/>
      <c r="L345" s="130"/>
      <c r="M345" s="130"/>
      <c r="N345" s="157"/>
      <c r="O345" s="158"/>
      <c r="P345" s="159"/>
      <c r="Q345" s="130"/>
      <c r="R345" s="130"/>
      <c r="S345" s="130"/>
      <c r="T345" s="130"/>
      <c r="U345" s="130"/>
      <c r="V345" s="130"/>
      <c r="W345" s="130"/>
      <c r="X345" s="130"/>
      <c r="Y345" s="130"/>
      <c r="Z345" s="130"/>
    </row>
    <row r="346" spans="1:26" ht="15.75" customHeight="1">
      <c r="A346" s="130"/>
      <c r="B346" s="130"/>
      <c r="C346" s="130"/>
      <c r="D346" s="130"/>
      <c r="E346" s="130"/>
      <c r="F346" s="130"/>
      <c r="G346" s="130"/>
      <c r="H346" s="130"/>
      <c r="I346" s="130"/>
      <c r="J346" s="130"/>
      <c r="K346" s="130"/>
      <c r="L346" s="130"/>
      <c r="M346" s="130"/>
      <c r="N346" s="157"/>
      <c r="O346" s="158"/>
      <c r="P346" s="159"/>
      <c r="Q346" s="130"/>
      <c r="R346" s="130"/>
      <c r="S346" s="130"/>
      <c r="T346" s="130"/>
      <c r="U346" s="130"/>
      <c r="V346" s="130"/>
      <c r="W346" s="130"/>
      <c r="X346" s="130"/>
      <c r="Y346" s="130"/>
      <c r="Z346" s="130"/>
    </row>
    <row r="347" spans="1:26" ht="15.75" customHeight="1">
      <c r="A347" s="130"/>
      <c r="B347" s="130"/>
      <c r="C347" s="130"/>
      <c r="D347" s="130"/>
      <c r="E347" s="130"/>
      <c r="F347" s="130"/>
      <c r="G347" s="130"/>
      <c r="H347" s="130"/>
      <c r="I347" s="130"/>
      <c r="J347" s="130"/>
      <c r="K347" s="130"/>
      <c r="L347" s="130"/>
      <c r="M347" s="130"/>
      <c r="N347" s="157"/>
      <c r="O347" s="158"/>
      <c r="P347" s="159"/>
      <c r="Q347" s="130"/>
      <c r="R347" s="130"/>
      <c r="S347" s="130"/>
      <c r="T347" s="130"/>
      <c r="U347" s="130"/>
      <c r="V347" s="130"/>
      <c r="W347" s="130"/>
      <c r="X347" s="130"/>
      <c r="Y347" s="130"/>
      <c r="Z347" s="130"/>
    </row>
    <row r="348" spans="1:26" ht="15.75" customHeight="1">
      <c r="A348" s="130"/>
      <c r="B348" s="130"/>
      <c r="C348" s="130"/>
      <c r="D348" s="130"/>
      <c r="E348" s="130"/>
      <c r="F348" s="130"/>
      <c r="G348" s="130"/>
      <c r="H348" s="130"/>
      <c r="I348" s="130"/>
      <c r="J348" s="130"/>
      <c r="K348" s="130"/>
      <c r="L348" s="130"/>
      <c r="M348" s="130"/>
      <c r="N348" s="157"/>
      <c r="O348" s="158"/>
      <c r="P348" s="159"/>
      <c r="Q348" s="130"/>
      <c r="R348" s="130"/>
      <c r="S348" s="130"/>
      <c r="T348" s="130"/>
      <c r="U348" s="130"/>
      <c r="V348" s="130"/>
      <c r="W348" s="130"/>
      <c r="X348" s="130"/>
      <c r="Y348" s="130"/>
      <c r="Z348" s="130"/>
    </row>
    <row r="349" spans="1:26" ht="15.75" customHeight="1">
      <c r="A349" s="130"/>
      <c r="B349" s="130"/>
      <c r="C349" s="130"/>
      <c r="D349" s="130"/>
      <c r="E349" s="130"/>
      <c r="F349" s="130"/>
      <c r="G349" s="130"/>
      <c r="H349" s="130"/>
      <c r="I349" s="130"/>
      <c r="J349" s="130"/>
      <c r="K349" s="130"/>
      <c r="L349" s="130"/>
      <c r="M349" s="130"/>
      <c r="N349" s="157"/>
      <c r="O349" s="158"/>
      <c r="P349" s="159"/>
      <c r="Q349" s="130"/>
      <c r="R349" s="130"/>
      <c r="S349" s="130"/>
      <c r="T349" s="130"/>
      <c r="U349" s="130"/>
      <c r="V349" s="130"/>
      <c r="W349" s="130"/>
      <c r="X349" s="130"/>
      <c r="Y349" s="130"/>
      <c r="Z349" s="130"/>
    </row>
    <row r="350" spans="1:26" ht="15.75" customHeight="1">
      <c r="A350" s="130"/>
      <c r="B350" s="130"/>
      <c r="C350" s="130"/>
      <c r="D350" s="130"/>
      <c r="E350" s="130"/>
      <c r="F350" s="130"/>
      <c r="G350" s="130"/>
      <c r="H350" s="130"/>
      <c r="I350" s="130"/>
      <c r="J350" s="130"/>
      <c r="K350" s="130"/>
      <c r="L350" s="130"/>
      <c r="M350" s="130"/>
      <c r="N350" s="157"/>
      <c r="O350" s="158"/>
      <c r="P350" s="159"/>
      <c r="Q350" s="130"/>
      <c r="R350" s="130"/>
      <c r="S350" s="130"/>
      <c r="T350" s="130"/>
      <c r="U350" s="130"/>
      <c r="V350" s="130"/>
      <c r="W350" s="130"/>
      <c r="X350" s="130"/>
      <c r="Y350" s="130"/>
      <c r="Z350" s="130"/>
    </row>
    <row r="351" spans="1:26" ht="15.75" customHeight="1">
      <c r="A351" s="130"/>
      <c r="B351" s="130"/>
      <c r="C351" s="130"/>
      <c r="D351" s="130"/>
      <c r="E351" s="130"/>
      <c r="F351" s="130"/>
      <c r="G351" s="130"/>
      <c r="H351" s="130"/>
      <c r="I351" s="130"/>
      <c r="J351" s="130"/>
      <c r="K351" s="130"/>
      <c r="L351" s="130"/>
      <c r="M351" s="130"/>
      <c r="N351" s="157"/>
      <c r="O351" s="158"/>
      <c r="P351" s="159"/>
      <c r="Q351" s="130"/>
      <c r="R351" s="130"/>
      <c r="S351" s="130"/>
      <c r="T351" s="130"/>
      <c r="U351" s="130"/>
      <c r="V351" s="130"/>
      <c r="W351" s="130"/>
      <c r="X351" s="130"/>
      <c r="Y351" s="130"/>
      <c r="Z351" s="130"/>
    </row>
    <row r="352" spans="1:26" ht="15.75" customHeight="1">
      <c r="A352" s="130"/>
      <c r="B352" s="130"/>
      <c r="C352" s="130"/>
      <c r="D352" s="130"/>
      <c r="E352" s="130"/>
      <c r="F352" s="130"/>
      <c r="G352" s="130"/>
      <c r="H352" s="130"/>
      <c r="I352" s="130"/>
      <c r="J352" s="130"/>
      <c r="K352" s="130"/>
      <c r="L352" s="130"/>
      <c r="M352" s="130"/>
      <c r="N352" s="157"/>
      <c r="O352" s="158"/>
      <c r="P352" s="159"/>
      <c r="Q352" s="130"/>
      <c r="R352" s="130"/>
      <c r="S352" s="130"/>
      <c r="T352" s="130"/>
      <c r="U352" s="130"/>
      <c r="V352" s="130"/>
      <c r="W352" s="130"/>
      <c r="X352" s="130"/>
      <c r="Y352" s="130"/>
      <c r="Z352" s="130"/>
    </row>
    <row r="353" spans="1:26" ht="15.75" customHeight="1">
      <c r="A353" s="130"/>
      <c r="B353" s="130"/>
      <c r="C353" s="130"/>
      <c r="D353" s="130"/>
      <c r="E353" s="130"/>
      <c r="F353" s="130"/>
      <c r="G353" s="130"/>
      <c r="H353" s="130"/>
      <c r="I353" s="130"/>
      <c r="J353" s="130"/>
      <c r="K353" s="130"/>
      <c r="L353" s="130"/>
      <c r="M353" s="130"/>
      <c r="N353" s="157"/>
      <c r="O353" s="158"/>
      <c r="P353" s="159"/>
      <c r="Q353" s="130"/>
      <c r="R353" s="130"/>
      <c r="S353" s="130"/>
      <c r="T353" s="130"/>
      <c r="U353" s="130"/>
      <c r="V353" s="130"/>
      <c r="W353" s="130"/>
      <c r="X353" s="130"/>
      <c r="Y353" s="130"/>
      <c r="Z353" s="130"/>
    </row>
    <row r="354" spans="1:26" ht="15.75" customHeight="1">
      <c r="A354" s="130"/>
      <c r="B354" s="130"/>
      <c r="C354" s="130"/>
      <c r="D354" s="130"/>
      <c r="E354" s="130"/>
      <c r="F354" s="130"/>
      <c r="G354" s="130"/>
      <c r="H354" s="130"/>
      <c r="I354" s="130"/>
      <c r="J354" s="130"/>
      <c r="K354" s="130"/>
      <c r="L354" s="130"/>
      <c r="M354" s="130"/>
      <c r="N354" s="157"/>
      <c r="O354" s="158"/>
      <c r="P354" s="159"/>
      <c r="Q354" s="130"/>
      <c r="R354" s="130"/>
      <c r="S354" s="130"/>
      <c r="T354" s="130"/>
      <c r="U354" s="130"/>
      <c r="V354" s="130"/>
      <c r="W354" s="130"/>
      <c r="X354" s="130"/>
      <c r="Y354" s="130"/>
      <c r="Z354" s="130"/>
    </row>
    <row r="355" spans="1:26" ht="15.75" customHeight="1">
      <c r="A355" s="130"/>
      <c r="B355" s="130"/>
      <c r="C355" s="130"/>
      <c r="D355" s="130"/>
      <c r="E355" s="130"/>
      <c r="F355" s="130"/>
      <c r="G355" s="130"/>
      <c r="H355" s="130"/>
      <c r="I355" s="130"/>
      <c r="J355" s="130"/>
      <c r="K355" s="130"/>
      <c r="L355" s="130"/>
      <c r="M355" s="130"/>
      <c r="N355" s="157"/>
      <c r="O355" s="158"/>
      <c r="P355" s="159"/>
      <c r="Q355" s="130"/>
      <c r="R355" s="130"/>
      <c r="S355" s="130"/>
      <c r="T355" s="130"/>
      <c r="U355" s="130"/>
      <c r="V355" s="130"/>
      <c r="W355" s="130"/>
      <c r="X355" s="130"/>
      <c r="Y355" s="130"/>
      <c r="Z355" s="130"/>
    </row>
    <row r="356" spans="1:26" ht="15.75" customHeight="1">
      <c r="A356" s="130"/>
      <c r="B356" s="130"/>
      <c r="C356" s="130"/>
      <c r="D356" s="130"/>
      <c r="E356" s="130"/>
      <c r="F356" s="130"/>
      <c r="G356" s="130"/>
      <c r="H356" s="130"/>
      <c r="I356" s="130"/>
      <c r="J356" s="130"/>
      <c r="K356" s="130"/>
      <c r="L356" s="130"/>
      <c r="M356" s="130"/>
      <c r="N356" s="157"/>
      <c r="O356" s="158"/>
      <c r="P356" s="159"/>
      <c r="Q356" s="130"/>
      <c r="R356" s="130"/>
      <c r="S356" s="130"/>
      <c r="T356" s="130"/>
      <c r="U356" s="130"/>
      <c r="V356" s="130"/>
      <c r="W356" s="130"/>
      <c r="X356" s="130"/>
      <c r="Y356" s="130"/>
      <c r="Z356" s="130"/>
    </row>
    <row r="357" spans="1:26" ht="15.75" customHeight="1">
      <c r="A357" s="130"/>
      <c r="B357" s="130"/>
      <c r="C357" s="130"/>
      <c r="D357" s="130"/>
      <c r="E357" s="130"/>
      <c r="F357" s="130"/>
      <c r="G357" s="130"/>
      <c r="H357" s="130"/>
      <c r="I357" s="130"/>
      <c r="J357" s="130"/>
      <c r="K357" s="130"/>
      <c r="L357" s="130"/>
      <c r="M357" s="130"/>
      <c r="N357" s="157"/>
      <c r="O357" s="158"/>
      <c r="P357" s="159"/>
      <c r="Q357" s="130"/>
      <c r="R357" s="130"/>
      <c r="S357" s="130"/>
      <c r="T357" s="130"/>
      <c r="U357" s="130"/>
      <c r="V357" s="130"/>
      <c r="W357" s="130"/>
      <c r="X357" s="130"/>
      <c r="Y357" s="130"/>
      <c r="Z357" s="130"/>
    </row>
    <row r="358" spans="1:26" ht="15.75" customHeight="1">
      <c r="A358" s="130"/>
      <c r="B358" s="130"/>
      <c r="C358" s="130"/>
      <c r="D358" s="130"/>
      <c r="E358" s="130"/>
      <c r="F358" s="130"/>
      <c r="G358" s="130"/>
      <c r="H358" s="130"/>
      <c r="I358" s="130"/>
      <c r="J358" s="130"/>
      <c r="K358" s="130"/>
      <c r="L358" s="130"/>
      <c r="M358" s="130"/>
      <c r="N358" s="157"/>
      <c r="O358" s="158"/>
      <c r="P358" s="159"/>
      <c r="Q358" s="130"/>
      <c r="R358" s="130"/>
      <c r="S358" s="130"/>
      <c r="T358" s="130"/>
      <c r="U358" s="130"/>
      <c r="V358" s="130"/>
      <c r="W358" s="130"/>
      <c r="X358" s="130"/>
      <c r="Y358" s="130"/>
      <c r="Z358" s="130"/>
    </row>
    <row r="359" spans="1:26" ht="15.75" customHeight="1">
      <c r="A359" s="130"/>
      <c r="B359" s="130"/>
      <c r="C359" s="130"/>
      <c r="D359" s="130"/>
      <c r="E359" s="130"/>
      <c r="F359" s="130"/>
      <c r="G359" s="130"/>
      <c r="H359" s="130"/>
      <c r="I359" s="130"/>
      <c r="J359" s="130"/>
      <c r="K359" s="130"/>
      <c r="L359" s="130"/>
      <c r="M359" s="130"/>
      <c r="N359" s="157"/>
      <c r="O359" s="158"/>
      <c r="P359" s="159"/>
      <c r="Q359" s="130"/>
      <c r="R359" s="130"/>
      <c r="S359" s="130"/>
      <c r="T359" s="130"/>
      <c r="U359" s="130"/>
      <c r="V359" s="130"/>
      <c r="W359" s="130"/>
      <c r="X359" s="130"/>
      <c r="Y359" s="130"/>
      <c r="Z359" s="130"/>
    </row>
    <row r="360" spans="1:26" ht="15.75" customHeight="1">
      <c r="A360" s="130"/>
      <c r="B360" s="130"/>
      <c r="C360" s="130"/>
      <c r="D360" s="130"/>
      <c r="E360" s="130"/>
      <c r="F360" s="130"/>
      <c r="G360" s="130"/>
      <c r="H360" s="130"/>
      <c r="I360" s="130"/>
      <c r="J360" s="130"/>
      <c r="K360" s="130"/>
      <c r="L360" s="130"/>
      <c r="M360" s="130"/>
      <c r="N360" s="157"/>
      <c r="O360" s="158"/>
      <c r="P360" s="159"/>
      <c r="Q360" s="130"/>
      <c r="R360" s="130"/>
      <c r="S360" s="130"/>
      <c r="T360" s="130"/>
      <c r="U360" s="130"/>
      <c r="V360" s="130"/>
      <c r="W360" s="130"/>
      <c r="X360" s="130"/>
      <c r="Y360" s="130"/>
      <c r="Z360" s="130"/>
    </row>
    <row r="361" spans="1:26" ht="15.75" customHeight="1">
      <c r="A361" s="130"/>
      <c r="B361" s="130"/>
      <c r="C361" s="130"/>
      <c r="D361" s="130"/>
      <c r="E361" s="130"/>
      <c r="F361" s="130"/>
      <c r="G361" s="130"/>
      <c r="H361" s="130"/>
      <c r="I361" s="130"/>
      <c r="J361" s="130"/>
      <c r="K361" s="130"/>
      <c r="L361" s="130"/>
      <c r="M361" s="130"/>
      <c r="N361" s="157"/>
      <c r="O361" s="158"/>
      <c r="P361" s="159"/>
      <c r="Q361" s="130"/>
      <c r="R361" s="130"/>
      <c r="S361" s="130"/>
      <c r="T361" s="130"/>
      <c r="U361" s="130"/>
      <c r="V361" s="130"/>
      <c r="W361" s="130"/>
      <c r="X361" s="130"/>
      <c r="Y361" s="130"/>
      <c r="Z361" s="130"/>
    </row>
    <row r="362" spans="1:26" ht="15.75" customHeight="1">
      <c r="A362" s="130"/>
      <c r="B362" s="130"/>
      <c r="C362" s="130"/>
      <c r="D362" s="130"/>
      <c r="E362" s="130"/>
      <c r="F362" s="130"/>
      <c r="G362" s="130"/>
      <c r="H362" s="130"/>
      <c r="I362" s="130"/>
      <c r="J362" s="130"/>
      <c r="K362" s="130"/>
      <c r="L362" s="130"/>
      <c r="M362" s="130"/>
      <c r="N362" s="157"/>
      <c r="O362" s="158"/>
      <c r="P362" s="159"/>
      <c r="Q362" s="130"/>
      <c r="R362" s="130"/>
      <c r="S362" s="130"/>
      <c r="T362" s="130"/>
      <c r="U362" s="130"/>
      <c r="V362" s="130"/>
      <c r="W362" s="130"/>
      <c r="X362" s="130"/>
      <c r="Y362" s="130"/>
      <c r="Z362" s="130"/>
    </row>
    <row r="363" spans="1:26" ht="15.75" customHeight="1">
      <c r="A363" s="130"/>
      <c r="B363" s="130"/>
      <c r="C363" s="130"/>
      <c r="D363" s="130"/>
      <c r="E363" s="130"/>
      <c r="F363" s="130"/>
      <c r="G363" s="130"/>
      <c r="H363" s="130"/>
      <c r="I363" s="130"/>
      <c r="J363" s="130"/>
      <c r="K363" s="130"/>
      <c r="L363" s="130"/>
      <c r="M363" s="130"/>
      <c r="N363" s="157"/>
      <c r="O363" s="158"/>
      <c r="P363" s="159"/>
      <c r="Q363" s="130"/>
      <c r="R363" s="130"/>
      <c r="S363" s="130"/>
      <c r="T363" s="130"/>
      <c r="U363" s="130"/>
      <c r="V363" s="130"/>
      <c r="W363" s="130"/>
      <c r="X363" s="130"/>
      <c r="Y363" s="130"/>
      <c r="Z363" s="130"/>
    </row>
    <row r="364" spans="1:26" ht="15.75" customHeight="1">
      <c r="A364" s="130"/>
      <c r="B364" s="130"/>
      <c r="C364" s="130"/>
      <c r="D364" s="130"/>
      <c r="E364" s="130"/>
      <c r="F364" s="130"/>
      <c r="G364" s="130"/>
      <c r="H364" s="130"/>
      <c r="I364" s="130"/>
      <c r="J364" s="130"/>
      <c r="K364" s="130"/>
      <c r="L364" s="130"/>
      <c r="M364" s="130"/>
      <c r="N364" s="157"/>
      <c r="O364" s="158"/>
      <c r="P364" s="159"/>
      <c r="Q364" s="130"/>
      <c r="R364" s="130"/>
      <c r="S364" s="130"/>
      <c r="T364" s="130"/>
      <c r="U364" s="130"/>
      <c r="V364" s="130"/>
      <c r="W364" s="130"/>
      <c r="X364" s="130"/>
      <c r="Y364" s="130"/>
      <c r="Z364" s="130"/>
    </row>
    <row r="365" spans="1:26" ht="15.75" customHeight="1">
      <c r="A365" s="130"/>
      <c r="B365" s="130"/>
      <c r="C365" s="130"/>
      <c r="D365" s="130"/>
      <c r="E365" s="130"/>
      <c r="F365" s="130"/>
      <c r="G365" s="130"/>
      <c r="H365" s="130"/>
      <c r="I365" s="130"/>
      <c r="J365" s="130"/>
      <c r="K365" s="130"/>
      <c r="L365" s="130"/>
      <c r="M365" s="130"/>
      <c r="N365" s="157"/>
      <c r="O365" s="158"/>
      <c r="P365" s="159"/>
      <c r="Q365" s="130"/>
      <c r="R365" s="130"/>
      <c r="S365" s="130"/>
      <c r="T365" s="130"/>
      <c r="U365" s="130"/>
      <c r="V365" s="130"/>
      <c r="W365" s="130"/>
      <c r="X365" s="130"/>
      <c r="Y365" s="130"/>
      <c r="Z365" s="130"/>
    </row>
    <row r="366" spans="1:26" ht="15.75" customHeight="1">
      <c r="A366" s="130"/>
      <c r="B366" s="130"/>
      <c r="C366" s="130"/>
      <c r="D366" s="130"/>
      <c r="E366" s="130"/>
      <c r="F366" s="130"/>
      <c r="G366" s="130"/>
      <c r="H366" s="130"/>
      <c r="I366" s="130"/>
      <c r="J366" s="130"/>
      <c r="K366" s="130"/>
      <c r="L366" s="130"/>
      <c r="M366" s="130"/>
      <c r="N366" s="157"/>
      <c r="O366" s="158"/>
      <c r="P366" s="159"/>
      <c r="Q366" s="130"/>
      <c r="R366" s="130"/>
      <c r="S366" s="130"/>
      <c r="T366" s="130"/>
      <c r="U366" s="130"/>
      <c r="V366" s="130"/>
      <c r="W366" s="130"/>
      <c r="X366" s="130"/>
      <c r="Y366" s="130"/>
      <c r="Z366" s="130"/>
    </row>
    <row r="367" spans="1:26" ht="15.75" customHeight="1">
      <c r="A367" s="130"/>
      <c r="B367" s="130"/>
      <c r="C367" s="130"/>
      <c r="D367" s="130"/>
      <c r="E367" s="130"/>
      <c r="F367" s="130"/>
      <c r="G367" s="130"/>
      <c r="H367" s="130"/>
      <c r="I367" s="130"/>
      <c r="J367" s="130"/>
      <c r="K367" s="130"/>
      <c r="L367" s="130"/>
      <c r="M367" s="130"/>
      <c r="N367" s="157"/>
      <c r="O367" s="158"/>
      <c r="P367" s="159"/>
      <c r="Q367" s="130"/>
      <c r="R367" s="130"/>
      <c r="S367" s="130"/>
      <c r="T367" s="130"/>
      <c r="U367" s="130"/>
      <c r="V367" s="130"/>
      <c r="W367" s="130"/>
      <c r="X367" s="130"/>
      <c r="Y367" s="130"/>
      <c r="Z367" s="130"/>
    </row>
    <row r="368" spans="1:26" ht="15.75" customHeight="1">
      <c r="A368" s="130"/>
      <c r="B368" s="130"/>
      <c r="C368" s="130"/>
      <c r="D368" s="130"/>
      <c r="E368" s="130"/>
      <c r="F368" s="130"/>
      <c r="G368" s="130"/>
      <c r="H368" s="130"/>
      <c r="I368" s="130"/>
      <c r="J368" s="130"/>
      <c r="K368" s="130"/>
      <c r="L368" s="130"/>
      <c r="M368" s="130"/>
      <c r="N368" s="157"/>
      <c r="O368" s="158"/>
      <c r="P368" s="159"/>
      <c r="Q368" s="130"/>
      <c r="R368" s="130"/>
      <c r="S368" s="130"/>
      <c r="T368" s="130"/>
      <c r="U368" s="130"/>
      <c r="V368" s="130"/>
      <c r="W368" s="130"/>
      <c r="X368" s="130"/>
      <c r="Y368" s="130"/>
      <c r="Z368" s="130"/>
    </row>
    <row r="369" spans="1:26" ht="15.75" customHeight="1">
      <c r="A369" s="130"/>
      <c r="B369" s="130"/>
      <c r="C369" s="130"/>
      <c r="D369" s="130"/>
      <c r="E369" s="130"/>
      <c r="F369" s="130"/>
      <c r="G369" s="130"/>
      <c r="H369" s="130"/>
      <c r="I369" s="130"/>
      <c r="J369" s="130"/>
      <c r="K369" s="130"/>
      <c r="L369" s="130"/>
      <c r="M369" s="130"/>
      <c r="N369" s="157"/>
      <c r="O369" s="158"/>
      <c r="P369" s="159"/>
      <c r="Q369" s="130"/>
      <c r="R369" s="130"/>
      <c r="S369" s="130"/>
      <c r="T369" s="130"/>
      <c r="U369" s="130"/>
      <c r="V369" s="130"/>
      <c r="W369" s="130"/>
      <c r="X369" s="130"/>
      <c r="Y369" s="130"/>
      <c r="Z369" s="130"/>
    </row>
    <row r="370" spans="1:26" ht="15.75" customHeight="1">
      <c r="A370" s="130"/>
      <c r="B370" s="130"/>
      <c r="C370" s="130"/>
      <c r="D370" s="130"/>
      <c r="E370" s="130"/>
      <c r="F370" s="130"/>
      <c r="G370" s="130"/>
      <c r="H370" s="130"/>
      <c r="I370" s="130"/>
      <c r="J370" s="130"/>
      <c r="K370" s="130"/>
      <c r="L370" s="130"/>
      <c r="M370" s="130"/>
      <c r="N370" s="157"/>
      <c r="O370" s="158"/>
      <c r="P370" s="159"/>
      <c r="Q370" s="130"/>
      <c r="R370" s="130"/>
      <c r="S370" s="130"/>
      <c r="T370" s="130"/>
      <c r="U370" s="130"/>
      <c r="V370" s="130"/>
      <c r="W370" s="130"/>
      <c r="X370" s="130"/>
      <c r="Y370" s="130"/>
      <c r="Z370" s="130"/>
    </row>
    <row r="371" spans="1:26" ht="15.75" customHeight="1">
      <c r="A371" s="130"/>
      <c r="B371" s="130"/>
      <c r="C371" s="130"/>
      <c r="D371" s="130"/>
      <c r="E371" s="130"/>
      <c r="F371" s="130"/>
      <c r="G371" s="130"/>
      <c r="H371" s="130"/>
      <c r="I371" s="130"/>
      <c r="J371" s="130"/>
      <c r="K371" s="130"/>
      <c r="L371" s="130"/>
      <c r="M371" s="130"/>
      <c r="N371" s="157"/>
      <c r="O371" s="158"/>
      <c r="P371" s="159"/>
      <c r="Q371" s="130"/>
      <c r="R371" s="130"/>
      <c r="S371" s="130"/>
      <c r="T371" s="130"/>
      <c r="U371" s="130"/>
      <c r="V371" s="130"/>
      <c r="W371" s="130"/>
      <c r="X371" s="130"/>
      <c r="Y371" s="130"/>
      <c r="Z371" s="130"/>
    </row>
    <row r="372" spans="1:26" ht="15.75" customHeight="1">
      <c r="A372" s="130"/>
      <c r="B372" s="130"/>
      <c r="C372" s="130"/>
      <c r="D372" s="130"/>
      <c r="E372" s="130"/>
      <c r="F372" s="130"/>
      <c r="G372" s="130"/>
      <c r="H372" s="130"/>
      <c r="I372" s="130"/>
      <c r="J372" s="130"/>
      <c r="K372" s="130"/>
      <c r="L372" s="130"/>
      <c r="M372" s="130"/>
      <c r="N372" s="157"/>
      <c r="O372" s="158"/>
      <c r="P372" s="159"/>
      <c r="Q372" s="130"/>
      <c r="R372" s="130"/>
      <c r="S372" s="130"/>
      <c r="T372" s="130"/>
      <c r="U372" s="130"/>
      <c r="V372" s="130"/>
      <c r="W372" s="130"/>
      <c r="X372" s="130"/>
      <c r="Y372" s="130"/>
      <c r="Z372" s="130"/>
    </row>
    <row r="373" spans="1:26" ht="15.75" customHeight="1">
      <c r="A373" s="130"/>
      <c r="B373" s="130"/>
      <c r="C373" s="130"/>
      <c r="D373" s="130"/>
      <c r="E373" s="130"/>
      <c r="F373" s="130"/>
      <c r="G373" s="130"/>
      <c r="H373" s="130"/>
      <c r="I373" s="130"/>
      <c r="J373" s="130"/>
      <c r="K373" s="130"/>
      <c r="L373" s="130"/>
      <c r="M373" s="130"/>
      <c r="N373" s="157"/>
      <c r="O373" s="158"/>
      <c r="P373" s="159"/>
      <c r="Q373" s="130"/>
      <c r="R373" s="130"/>
      <c r="S373" s="130"/>
      <c r="T373" s="130"/>
      <c r="U373" s="130"/>
      <c r="V373" s="130"/>
      <c r="W373" s="130"/>
      <c r="X373" s="130"/>
      <c r="Y373" s="130"/>
      <c r="Z373" s="130"/>
    </row>
    <row r="374" spans="1:26" ht="15.75" customHeight="1">
      <c r="A374" s="130"/>
      <c r="B374" s="130"/>
      <c r="C374" s="130"/>
      <c r="D374" s="130"/>
      <c r="E374" s="130"/>
      <c r="F374" s="130"/>
      <c r="G374" s="130"/>
      <c r="H374" s="130"/>
      <c r="I374" s="130"/>
      <c r="J374" s="130"/>
      <c r="K374" s="130"/>
      <c r="L374" s="130"/>
      <c r="M374" s="130"/>
      <c r="N374" s="157"/>
      <c r="O374" s="158"/>
      <c r="P374" s="159"/>
      <c r="Q374" s="130"/>
      <c r="R374" s="130"/>
      <c r="S374" s="130"/>
      <c r="T374" s="130"/>
      <c r="U374" s="130"/>
      <c r="V374" s="130"/>
      <c r="W374" s="130"/>
      <c r="X374" s="130"/>
      <c r="Y374" s="130"/>
      <c r="Z374" s="130"/>
    </row>
    <row r="375" spans="1:26" ht="15.75" customHeight="1">
      <c r="A375" s="130"/>
      <c r="B375" s="130"/>
      <c r="C375" s="130"/>
      <c r="D375" s="130"/>
      <c r="E375" s="130"/>
      <c r="F375" s="130"/>
      <c r="G375" s="130"/>
      <c r="H375" s="130"/>
      <c r="I375" s="130"/>
      <c r="J375" s="130"/>
      <c r="K375" s="130"/>
      <c r="L375" s="130"/>
      <c r="M375" s="130"/>
      <c r="N375" s="157"/>
      <c r="O375" s="158"/>
      <c r="P375" s="159"/>
      <c r="Q375" s="130"/>
      <c r="R375" s="130"/>
      <c r="S375" s="130"/>
      <c r="T375" s="130"/>
      <c r="U375" s="130"/>
      <c r="V375" s="130"/>
      <c r="W375" s="130"/>
      <c r="X375" s="130"/>
      <c r="Y375" s="130"/>
      <c r="Z375" s="130"/>
    </row>
    <row r="376" spans="1:26" ht="15.75" customHeight="1">
      <c r="A376" s="130"/>
      <c r="B376" s="130"/>
      <c r="C376" s="130"/>
      <c r="D376" s="130"/>
      <c r="E376" s="130"/>
      <c r="F376" s="130"/>
      <c r="G376" s="130"/>
      <c r="H376" s="130"/>
      <c r="I376" s="130"/>
      <c r="J376" s="130"/>
      <c r="K376" s="130"/>
      <c r="L376" s="130"/>
      <c r="M376" s="130"/>
      <c r="N376" s="157"/>
      <c r="O376" s="158"/>
      <c r="P376" s="159"/>
      <c r="Q376" s="130"/>
      <c r="R376" s="130"/>
      <c r="S376" s="130"/>
      <c r="T376" s="130"/>
      <c r="U376" s="130"/>
      <c r="V376" s="130"/>
      <c r="W376" s="130"/>
      <c r="X376" s="130"/>
      <c r="Y376" s="130"/>
      <c r="Z376" s="130"/>
    </row>
    <row r="377" spans="1:26" ht="15.75" customHeight="1">
      <c r="A377" s="130"/>
      <c r="B377" s="130"/>
      <c r="C377" s="130"/>
      <c r="D377" s="130"/>
      <c r="E377" s="130"/>
      <c r="F377" s="130"/>
      <c r="G377" s="130"/>
      <c r="H377" s="130"/>
      <c r="I377" s="130"/>
      <c r="J377" s="130"/>
      <c r="K377" s="130"/>
      <c r="L377" s="130"/>
      <c r="M377" s="130"/>
      <c r="N377" s="157"/>
      <c r="O377" s="158"/>
      <c r="P377" s="159"/>
      <c r="Q377" s="130"/>
      <c r="R377" s="130"/>
      <c r="S377" s="130"/>
      <c r="T377" s="130"/>
      <c r="U377" s="130"/>
      <c r="V377" s="130"/>
      <c r="W377" s="130"/>
      <c r="X377" s="130"/>
      <c r="Y377" s="130"/>
      <c r="Z377" s="130"/>
    </row>
    <row r="378" spans="1:26" ht="15.75" customHeight="1">
      <c r="A378" s="130"/>
      <c r="B378" s="130"/>
      <c r="C378" s="130"/>
      <c r="D378" s="130"/>
      <c r="E378" s="130"/>
      <c r="F378" s="130"/>
      <c r="G378" s="130"/>
      <c r="H378" s="130"/>
      <c r="I378" s="130"/>
      <c r="J378" s="130"/>
      <c r="K378" s="130"/>
      <c r="L378" s="130"/>
      <c r="M378" s="130"/>
      <c r="N378" s="157"/>
      <c r="O378" s="158"/>
      <c r="P378" s="159"/>
      <c r="Q378" s="130"/>
      <c r="R378" s="130"/>
      <c r="S378" s="130"/>
      <c r="T378" s="130"/>
      <c r="U378" s="130"/>
      <c r="V378" s="130"/>
      <c r="W378" s="130"/>
      <c r="X378" s="130"/>
      <c r="Y378" s="130"/>
      <c r="Z378" s="130"/>
    </row>
    <row r="379" spans="1:26" ht="15.75" customHeight="1">
      <c r="A379" s="130"/>
      <c r="B379" s="130"/>
      <c r="C379" s="130"/>
      <c r="D379" s="130"/>
      <c r="E379" s="130"/>
      <c r="F379" s="130"/>
      <c r="G379" s="130"/>
      <c r="H379" s="130"/>
      <c r="I379" s="130"/>
      <c r="J379" s="130"/>
      <c r="K379" s="130"/>
      <c r="L379" s="130"/>
      <c r="M379" s="130"/>
      <c r="N379" s="157"/>
      <c r="O379" s="158"/>
      <c r="P379" s="159"/>
      <c r="Q379" s="130"/>
      <c r="R379" s="130"/>
      <c r="S379" s="130"/>
      <c r="T379" s="130"/>
      <c r="U379" s="130"/>
      <c r="V379" s="130"/>
      <c r="W379" s="130"/>
      <c r="X379" s="130"/>
      <c r="Y379" s="130"/>
      <c r="Z379" s="130"/>
    </row>
    <row r="380" spans="1:26" ht="15.75" customHeight="1">
      <c r="A380" s="130"/>
      <c r="B380" s="130"/>
      <c r="C380" s="130"/>
      <c r="D380" s="130"/>
      <c r="E380" s="130"/>
      <c r="F380" s="130"/>
      <c r="G380" s="130"/>
      <c r="H380" s="130"/>
      <c r="I380" s="130"/>
      <c r="J380" s="130"/>
      <c r="K380" s="130"/>
      <c r="L380" s="130"/>
      <c r="M380" s="130"/>
      <c r="N380" s="157"/>
      <c r="O380" s="158"/>
      <c r="P380" s="159"/>
      <c r="Q380" s="130"/>
      <c r="R380" s="130"/>
      <c r="S380" s="130"/>
      <c r="T380" s="130"/>
      <c r="U380" s="130"/>
      <c r="V380" s="130"/>
      <c r="W380" s="130"/>
      <c r="X380" s="130"/>
      <c r="Y380" s="130"/>
      <c r="Z380" s="130"/>
    </row>
    <row r="381" spans="1:26" ht="15.75" customHeight="1">
      <c r="A381" s="130"/>
      <c r="B381" s="130"/>
      <c r="C381" s="130"/>
      <c r="D381" s="130"/>
      <c r="E381" s="130"/>
      <c r="F381" s="130"/>
      <c r="G381" s="130"/>
      <c r="H381" s="130"/>
      <c r="I381" s="130"/>
      <c r="J381" s="130"/>
      <c r="K381" s="130"/>
      <c r="L381" s="130"/>
      <c r="M381" s="130"/>
      <c r="N381" s="157"/>
      <c r="O381" s="158"/>
      <c r="P381" s="159"/>
      <c r="Q381" s="130"/>
      <c r="R381" s="130"/>
      <c r="S381" s="130"/>
      <c r="T381" s="130"/>
      <c r="U381" s="130"/>
      <c r="V381" s="130"/>
      <c r="W381" s="130"/>
      <c r="X381" s="130"/>
      <c r="Y381" s="130"/>
      <c r="Z381" s="130"/>
    </row>
    <row r="382" spans="1:26" ht="15.75" customHeight="1">
      <c r="A382" s="130"/>
      <c r="B382" s="130"/>
      <c r="C382" s="130"/>
      <c r="D382" s="130"/>
      <c r="E382" s="130"/>
      <c r="F382" s="130"/>
      <c r="G382" s="130"/>
      <c r="H382" s="130"/>
      <c r="I382" s="130"/>
      <c r="J382" s="130"/>
      <c r="K382" s="130"/>
      <c r="L382" s="130"/>
      <c r="M382" s="130"/>
      <c r="N382" s="157"/>
      <c r="O382" s="158"/>
      <c r="P382" s="159"/>
      <c r="Q382" s="130"/>
      <c r="R382" s="130"/>
      <c r="S382" s="130"/>
      <c r="T382" s="130"/>
      <c r="U382" s="130"/>
      <c r="V382" s="130"/>
      <c r="W382" s="130"/>
      <c r="X382" s="130"/>
      <c r="Y382" s="130"/>
      <c r="Z382" s="130"/>
    </row>
    <row r="383" spans="1:26" ht="15.75" customHeight="1">
      <c r="A383" s="130"/>
      <c r="B383" s="130"/>
      <c r="C383" s="130"/>
      <c r="D383" s="130"/>
      <c r="E383" s="130"/>
      <c r="F383" s="130"/>
      <c r="G383" s="130"/>
      <c r="H383" s="130"/>
      <c r="I383" s="130"/>
      <c r="J383" s="130"/>
      <c r="K383" s="130"/>
      <c r="L383" s="130"/>
      <c r="M383" s="130"/>
      <c r="N383" s="157"/>
      <c r="O383" s="158"/>
      <c r="P383" s="159"/>
      <c r="Q383" s="130"/>
      <c r="R383" s="130"/>
      <c r="S383" s="130"/>
      <c r="T383" s="130"/>
      <c r="U383" s="130"/>
      <c r="V383" s="130"/>
      <c r="W383" s="130"/>
      <c r="X383" s="130"/>
      <c r="Y383" s="130"/>
      <c r="Z383" s="130"/>
    </row>
    <row r="384" spans="1:26" ht="15.75" customHeight="1">
      <c r="A384" s="130"/>
      <c r="B384" s="130"/>
      <c r="C384" s="130"/>
      <c r="D384" s="130"/>
      <c r="E384" s="130"/>
      <c r="F384" s="130"/>
      <c r="G384" s="130"/>
      <c r="H384" s="130"/>
      <c r="I384" s="130"/>
      <c r="J384" s="130"/>
      <c r="K384" s="130"/>
      <c r="L384" s="130"/>
      <c r="M384" s="130"/>
      <c r="N384" s="157"/>
      <c r="O384" s="158"/>
      <c r="P384" s="159"/>
      <c r="Q384" s="130"/>
      <c r="R384" s="130"/>
      <c r="S384" s="130"/>
      <c r="T384" s="130"/>
      <c r="U384" s="130"/>
      <c r="V384" s="130"/>
      <c r="W384" s="130"/>
      <c r="X384" s="130"/>
      <c r="Y384" s="130"/>
      <c r="Z384" s="130"/>
    </row>
    <row r="385" spans="1:26" ht="15.75" customHeight="1">
      <c r="A385" s="130"/>
      <c r="B385" s="130"/>
      <c r="C385" s="130"/>
      <c r="D385" s="130"/>
      <c r="E385" s="130"/>
      <c r="F385" s="130"/>
      <c r="G385" s="130"/>
      <c r="H385" s="130"/>
      <c r="I385" s="130"/>
      <c r="J385" s="130"/>
      <c r="K385" s="130"/>
      <c r="L385" s="130"/>
      <c r="M385" s="130"/>
      <c r="N385" s="157"/>
      <c r="O385" s="158"/>
      <c r="P385" s="159"/>
      <c r="Q385" s="130"/>
      <c r="R385" s="130"/>
      <c r="S385" s="130"/>
      <c r="T385" s="130"/>
      <c r="U385" s="130"/>
      <c r="V385" s="130"/>
      <c r="W385" s="130"/>
      <c r="X385" s="130"/>
      <c r="Y385" s="130"/>
      <c r="Z385" s="130"/>
    </row>
    <row r="386" spans="1:26" ht="15.75" customHeight="1">
      <c r="A386" s="130"/>
      <c r="B386" s="130"/>
      <c r="C386" s="130"/>
      <c r="D386" s="130"/>
      <c r="E386" s="130"/>
      <c r="F386" s="130"/>
      <c r="G386" s="130"/>
      <c r="H386" s="130"/>
      <c r="I386" s="130"/>
      <c r="J386" s="130"/>
      <c r="K386" s="130"/>
      <c r="L386" s="130"/>
      <c r="M386" s="130"/>
      <c r="N386" s="157"/>
      <c r="O386" s="158"/>
      <c r="P386" s="159"/>
      <c r="Q386" s="130"/>
      <c r="R386" s="130"/>
      <c r="S386" s="130"/>
      <c r="T386" s="130"/>
      <c r="U386" s="130"/>
      <c r="V386" s="130"/>
      <c r="W386" s="130"/>
      <c r="X386" s="130"/>
      <c r="Y386" s="130"/>
      <c r="Z386" s="130"/>
    </row>
    <row r="387" spans="1:26" ht="15.75" customHeight="1">
      <c r="A387" s="130"/>
      <c r="B387" s="130"/>
      <c r="C387" s="130"/>
      <c r="D387" s="130"/>
      <c r="E387" s="130"/>
      <c r="F387" s="130"/>
      <c r="G387" s="130"/>
      <c r="H387" s="130"/>
      <c r="I387" s="130"/>
      <c r="J387" s="130"/>
      <c r="K387" s="130"/>
      <c r="L387" s="130"/>
      <c r="M387" s="130"/>
      <c r="N387" s="157"/>
      <c r="O387" s="158"/>
      <c r="P387" s="159"/>
      <c r="Q387" s="130"/>
      <c r="R387" s="130"/>
      <c r="S387" s="130"/>
      <c r="T387" s="130"/>
      <c r="U387" s="130"/>
      <c r="V387" s="130"/>
      <c r="W387" s="130"/>
      <c r="X387" s="130"/>
      <c r="Y387" s="130"/>
      <c r="Z387" s="130"/>
    </row>
    <row r="388" spans="1:26" ht="15.75" customHeight="1">
      <c r="A388" s="130"/>
      <c r="B388" s="130"/>
      <c r="C388" s="130"/>
      <c r="D388" s="130"/>
      <c r="E388" s="130"/>
      <c r="F388" s="130"/>
      <c r="G388" s="130"/>
      <c r="H388" s="130"/>
      <c r="I388" s="130"/>
      <c r="J388" s="130"/>
      <c r="K388" s="130"/>
      <c r="L388" s="130"/>
      <c r="M388" s="130"/>
      <c r="N388" s="157"/>
      <c r="O388" s="158"/>
      <c r="P388" s="159"/>
      <c r="Q388" s="130"/>
      <c r="R388" s="130"/>
      <c r="S388" s="130"/>
      <c r="T388" s="130"/>
      <c r="U388" s="130"/>
      <c r="V388" s="130"/>
      <c r="W388" s="130"/>
      <c r="X388" s="130"/>
      <c r="Y388" s="130"/>
      <c r="Z388" s="130"/>
    </row>
    <row r="389" spans="1:26" ht="15.75" customHeight="1">
      <c r="A389" s="130"/>
      <c r="B389" s="130"/>
      <c r="C389" s="130"/>
      <c r="D389" s="130"/>
      <c r="E389" s="130"/>
      <c r="F389" s="130"/>
      <c r="G389" s="130"/>
      <c r="H389" s="130"/>
      <c r="I389" s="130"/>
      <c r="J389" s="130"/>
      <c r="K389" s="130"/>
      <c r="L389" s="130"/>
      <c r="M389" s="130"/>
      <c r="N389" s="157"/>
      <c r="O389" s="158"/>
      <c r="P389" s="159"/>
      <c r="Q389" s="130"/>
      <c r="R389" s="130"/>
      <c r="S389" s="130"/>
      <c r="T389" s="130"/>
      <c r="U389" s="130"/>
      <c r="V389" s="130"/>
      <c r="W389" s="130"/>
      <c r="X389" s="130"/>
      <c r="Y389" s="130"/>
      <c r="Z389" s="130"/>
    </row>
    <row r="390" spans="1:26" ht="15.75" customHeight="1">
      <c r="A390" s="130"/>
      <c r="B390" s="130"/>
      <c r="C390" s="130"/>
      <c r="D390" s="130"/>
      <c r="E390" s="130"/>
      <c r="F390" s="130"/>
      <c r="G390" s="130"/>
      <c r="H390" s="130"/>
      <c r="I390" s="130"/>
      <c r="J390" s="130"/>
      <c r="K390" s="130"/>
      <c r="L390" s="130"/>
      <c r="M390" s="130"/>
      <c r="N390" s="157"/>
      <c r="O390" s="158"/>
      <c r="P390" s="159"/>
      <c r="Q390" s="130"/>
      <c r="R390" s="130"/>
      <c r="S390" s="130"/>
      <c r="T390" s="130"/>
      <c r="U390" s="130"/>
      <c r="V390" s="130"/>
      <c r="W390" s="130"/>
      <c r="X390" s="130"/>
      <c r="Y390" s="130"/>
      <c r="Z390" s="130"/>
    </row>
    <row r="391" spans="1:26" ht="15.75" customHeight="1">
      <c r="A391" s="130"/>
      <c r="B391" s="130"/>
      <c r="C391" s="130"/>
      <c r="D391" s="130"/>
      <c r="E391" s="130"/>
      <c r="F391" s="130"/>
      <c r="G391" s="130"/>
      <c r="H391" s="130"/>
      <c r="I391" s="130"/>
      <c r="J391" s="130"/>
      <c r="K391" s="130"/>
      <c r="L391" s="130"/>
      <c r="M391" s="130"/>
      <c r="N391" s="157"/>
      <c r="O391" s="158"/>
      <c r="P391" s="159"/>
      <c r="Q391" s="130"/>
      <c r="R391" s="130"/>
      <c r="S391" s="130"/>
      <c r="T391" s="130"/>
      <c r="U391" s="130"/>
      <c r="V391" s="130"/>
      <c r="W391" s="130"/>
      <c r="X391" s="130"/>
      <c r="Y391" s="130"/>
      <c r="Z391" s="130"/>
    </row>
    <row r="392" spans="1:26" ht="15.75" customHeight="1">
      <c r="A392" s="130"/>
      <c r="B392" s="130"/>
      <c r="C392" s="130"/>
      <c r="D392" s="130"/>
      <c r="E392" s="130"/>
      <c r="F392" s="130"/>
      <c r="G392" s="130"/>
      <c r="H392" s="130"/>
      <c r="I392" s="130"/>
      <c r="J392" s="130"/>
      <c r="K392" s="130"/>
      <c r="L392" s="130"/>
      <c r="M392" s="130"/>
      <c r="N392" s="157"/>
      <c r="O392" s="158"/>
      <c r="P392" s="159"/>
      <c r="Q392" s="130"/>
      <c r="R392" s="130"/>
      <c r="S392" s="130"/>
      <c r="T392" s="130"/>
      <c r="U392" s="130"/>
      <c r="V392" s="130"/>
      <c r="W392" s="130"/>
      <c r="X392" s="130"/>
      <c r="Y392" s="130"/>
      <c r="Z392" s="130"/>
    </row>
    <row r="393" spans="1:26" ht="15.75" customHeight="1">
      <c r="A393" s="130"/>
      <c r="B393" s="130"/>
      <c r="C393" s="130"/>
      <c r="D393" s="130"/>
      <c r="E393" s="130"/>
      <c r="F393" s="130"/>
      <c r="G393" s="130"/>
      <c r="H393" s="130"/>
      <c r="I393" s="130"/>
      <c r="J393" s="130"/>
      <c r="K393" s="130"/>
      <c r="L393" s="130"/>
      <c r="M393" s="130"/>
      <c r="N393" s="157"/>
      <c r="O393" s="158"/>
      <c r="P393" s="159"/>
      <c r="Q393" s="130"/>
      <c r="R393" s="130"/>
      <c r="S393" s="130"/>
      <c r="T393" s="130"/>
      <c r="U393" s="130"/>
      <c r="V393" s="130"/>
      <c r="W393" s="130"/>
      <c r="X393" s="130"/>
      <c r="Y393" s="130"/>
      <c r="Z393" s="130"/>
    </row>
    <row r="394" spans="1:26" ht="15.75" customHeight="1">
      <c r="A394" s="130"/>
      <c r="B394" s="130"/>
      <c r="C394" s="130"/>
      <c r="D394" s="130"/>
      <c r="E394" s="130"/>
      <c r="F394" s="130"/>
      <c r="G394" s="130"/>
      <c r="H394" s="130"/>
      <c r="I394" s="130"/>
      <c r="J394" s="130"/>
      <c r="K394" s="130"/>
      <c r="L394" s="130"/>
      <c r="M394" s="130"/>
      <c r="N394" s="157"/>
      <c r="O394" s="158"/>
      <c r="P394" s="159"/>
      <c r="Q394" s="130"/>
      <c r="R394" s="130"/>
      <c r="S394" s="130"/>
      <c r="T394" s="130"/>
      <c r="U394" s="130"/>
      <c r="V394" s="130"/>
      <c r="W394" s="130"/>
      <c r="X394" s="130"/>
      <c r="Y394" s="130"/>
      <c r="Z394" s="130"/>
    </row>
    <row r="395" spans="1:26" ht="15.75" customHeight="1">
      <c r="A395" s="130"/>
      <c r="B395" s="130"/>
      <c r="C395" s="130"/>
      <c r="D395" s="130"/>
      <c r="E395" s="130"/>
      <c r="F395" s="130"/>
      <c r="G395" s="130"/>
      <c r="H395" s="130"/>
      <c r="I395" s="130"/>
      <c r="J395" s="130"/>
      <c r="K395" s="130"/>
      <c r="L395" s="130"/>
      <c r="M395" s="130"/>
      <c r="N395" s="157"/>
      <c r="O395" s="158"/>
      <c r="P395" s="159"/>
      <c r="Q395" s="130"/>
      <c r="R395" s="130"/>
      <c r="S395" s="130"/>
      <c r="T395" s="130"/>
      <c r="U395" s="130"/>
      <c r="V395" s="130"/>
      <c r="W395" s="130"/>
      <c r="X395" s="130"/>
      <c r="Y395" s="130"/>
      <c r="Z395" s="130"/>
    </row>
    <row r="396" spans="1:26" ht="15.75" customHeight="1">
      <c r="A396" s="130"/>
      <c r="B396" s="130"/>
      <c r="C396" s="130"/>
      <c r="D396" s="130"/>
      <c r="E396" s="130"/>
      <c r="F396" s="130"/>
      <c r="G396" s="130"/>
      <c r="H396" s="130"/>
      <c r="I396" s="130"/>
      <c r="J396" s="130"/>
      <c r="K396" s="130"/>
      <c r="L396" s="130"/>
      <c r="M396" s="130"/>
      <c r="N396" s="157"/>
      <c r="O396" s="158"/>
      <c r="P396" s="159"/>
      <c r="Q396" s="130"/>
      <c r="R396" s="130"/>
      <c r="S396" s="130"/>
      <c r="T396" s="130"/>
      <c r="U396" s="130"/>
      <c r="V396" s="130"/>
      <c r="W396" s="130"/>
      <c r="X396" s="130"/>
      <c r="Y396" s="130"/>
      <c r="Z396" s="130"/>
    </row>
    <row r="397" spans="1:26" ht="15.75" customHeight="1">
      <c r="A397" s="130"/>
      <c r="B397" s="130"/>
      <c r="C397" s="130"/>
      <c r="D397" s="130"/>
      <c r="E397" s="130"/>
      <c r="F397" s="130"/>
      <c r="G397" s="130"/>
      <c r="H397" s="130"/>
      <c r="I397" s="130"/>
      <c r="J397" s="130"/>
      <c r="K397" s="130"/>
      <c r="L397" s="130"/>
      <c r="M397" s="130"/>
      <c r="N397" s="157"/>
      <c r="O397" s="158"/>
      <c r="P397" s="159"/>
      <c r="Q397" s="130"/>
      <c r="R397" s="130"/>
      <c r="S397" s="130"/>
      <c r="T397" s="130"/>
      <c r="U397" s="130"/>
      <c r="V397" s="130"/>
      <c r="W397" s="130"/>
      <c r="X397" s="130"/>
      <c r="Y397" s="130"/>
      <c r="Z397" s="130"/>
    </row>
    <row r="398" spans="1:26" ht="15.75" customHeight="1">
      <c r="A398" s="130"/>
      <c r="B398" s="130"/>
      <c r="C398" s="130"/>
      <c r="D398" s="130"/>
      <c r="E398" s="130"/>
      <c r="F398" s="130"/>
      <c r="G398" s="130"/>
      <c r="H398" s="130"/>
      <c r="I398" s="130"/>
      <c r="J398" s="130"/>
      <c r="K398" s="130"/>
      <c r="L398" s="130"/>
      <c r="M398" s="130"/>
      <c r="N398" s="157"/>
      <c r="O398" s="158"/>
      <c r="P398" s="159"/>
      <c r="Q398" s="130"/>
      <c r="R398" s="130"/>
      <c r="S398" s="130"/>
      <c r="T398" s="130"/>
      <c r="U398" s="130"/>
      <c r="V398" s="130"/>
      <c r="W398" s="130"/>
      <c r="X398" s="130"/>
      <c r="Y398" s="130"/>
      <c r="Z398" s="130"/>
    </row>
    <row r="399" spans="1:26" ht="15.75" customHeight="1">
      <c r="A399" s="130"/>
      <c r="B399" s="130"/>
      <c r="C399" s="130"/>
      <c r="D399" s="130"/>
      <c r="E399" s="130"/>
      <c r="F399" s="130"/>
      <c r="G399" s="130"/>
      <c r="H399" s="130"/>
      <c r="I399" s="130"/>
      <c r="J399" s="130"/>
      <c r="K399" s="130"/>
      <c r="L399" s="130"/>
      <c r="M399" s="130"/>
      <c r="N399" s="157"/>
      <c r="O399" s="158"/>
      <c r="P399" s="159"/>
      <c r="Q399" s="130"/>
      <c r="R399" s="130"/>
      <c r="S399" s="130"/>
      <c r="T399" s="130"/>
      <c r="U399" s="130"/>
      <c r="V399" s="130"/>
      <c r="W399" s="130"/>
      <c r="X399" s="130"/>
      <c r="Y399" s="130"/>
      <c r="Z399" s="130"/>
    </row>
    <row r="400" spans="1:26" ht="15.75" customHeight="1">
      <c r="A400" s="130"/>
      <c r="B400" s="130"/>
      <c r="C400" s="130"/>
      <c r="D400" s="130"/>
      <c r="E400" s="130"/>
      <c r="F400" s="130"/>
      <c r="G400" s="130"/>
      <c r="H400" s="130"/>
      <c r="I400" s="130"/>
      <c r="J400" s="130"/>
      <c r="K400" s="130"/>
      <c r="L400" s="130"/>
      <c r="M400" s="130"/>
      <c r="N400" s="157"/>
      <c r="O400" s="158"/>
      <c r="P400" s="159"/>
      <c r="Q400" s="130"/>
      <c r="R400" s="130"/>
      <c r="S400" s="130"/>
      <c r="T400" s="130"/>
      <c r="U400" s="130"/>
      <c r="V400" s="130"/>
      <c r="W400" s="130"/>
      <c r="X400" s="130"/>
      <c r="Y400" s="130"/>
      <c r="Z400" s="130"/>
    </row>
    <row r="401" spans="1:26" ht="15.75" customHeight="1">
      <c r="A401" s="130"/>
      <c r="B401" s="130"/>
      <c r="C401" s="130"/>
      <c r="D401" s="130"/>
      <c r="E401" s="130"/>
      <c r="F401" s="130"/>
      <c r="G401" s="130"/>
      <c r="H401" s="130"/>
      <c r="I401" s="130"/>
      <c r="J401" s="130"/>
      <c r="K401" s="130"/>
      <c r="L401" s="130"/>
      <c r="M401" s="130"/>
      <c r="N401" s="157"/>
      <c r="O401" s="158"/>
      <c r="P401" s="159"/>
      <c r="Q401" s="130"/>
      <c r="R401" s="130"/>
      <c r="S401" s="130"/>
      <c r="T401" s="130"/>
      <c r="U401" s="130"/>
      <c r="V401" s="130"/>
      <c r="W401" s="130"/>
      <c r="X401" s="130"/>
      <c r="Y401" s="130"/>
      <c r="Z401" s="130"/>
    </row>
    <row r="402" spans="1:26" ht="15.75" customHeight="1">
      <c r="A402" s="130"/>
      <c r="B402" s="130"/>
      <c r="C402" s="130"/>
      <c r="D402" s="130"/>
      <c r="E402" s="130"/>
      <c r="F402" s="130"/>
      <c r="G402" s="130"/>
      <c r="H402" s="130"/>
      <c r="I402" s="130"/>
      <c r="J402" s="130"/>
      <c r="K402" s="130"/>
      <c r="L402" s="130"/>
      <c r="M402" s="130"/>
      <c r="N402" s="157"/>
      <c r="O402" s="158"/>
      <c r="P402" s="159"/>
      <c r="Q402" s="130"/>
      <c r="R402" s="130"/>
      <c r="S402" s="130"/>
      <c r="T402" s="130"/>
      <c r="U402" s="130"/>
      <c r="V402" s="130"/>
      <c r="W402" s="130"/>
      <c r="X402" s="130"/>
      <c r="Y402" s="130"/>
      <c r="Z402" s="130"/>
    </row>
    <row r="403" spans="1:26" ht="15.75" customHeight="1">
      <c r="A403" s="130"/>
      <c r="B403" s="130"/>
      <c r="C403" s="130"/>
      <c r="D403" s="130"/>
      <c r="E403" s="130"/>
      <c r="F403" s="130"/>
      <c r="G403" s="130"/>
      <c r="H403" s="130"/>
      <c r="I403" s="130"/>
      <c r="J403" s="130"/>
      <c r="K403" s="130"/>
      <c r="L403" s="130"/>
      <c r="M403" s="130"/>
      <c r="N403" s="157"/>
      <c r="O403" s="158"/>
      <c r="P403" s="159"/>
      <c r="Q403" s="130"/>
      <c r="R403" s="130"/>
      <c r="S403" s="130"/>
      <c r="T403" s="130"/>
      <c r="U403" s="130"/>
      <c r="V403" s="130"/>
      <c r="W403" s="130"/>
      <c r="X403" s="130"/>
      <c r="Y403" s="130"/>
      <c r="Z403" s="130"/>
    </row>
    <row r="404" spans="1:26" ht="15.75" customHeight="1">
      <c r="A404" s="130"/>
      <c r="B404" s="130"/>
      <c r="C404" s="130"/>
      <c r="D404" s="130"/>
      <c r="E404" s="130"/>
      <c r="F404" s="130"/>
      <c r="G404" s="130"/>
      <c r="H404" s="130"/>
      <c r="I404" s="130"/>
      <c r="J404" s="130"/>
      <c r="K404" s="130"/>
      <c r="L404" s="130"/>
      <c r="M404" s="130"/>
      <c r="N404" s="157"/>
      <c r="O404" s="158"/>
      <c r="P404" s="159"/>
      <c r="Q404" s="130"/>
      <c r="R404" s="130"/>
      <c r="S404" s="130"/>
      <c r="T404" s="130"/>
      <c r="U404" s="130"/>
      <c r="V404" s="130"/>
      <c r="W404" s="130"/>
      <c r="X404" s="130"/>
      <c r="Y404" s="130"/>
      <c r="Z404" s="130"/>
    </row>
    <row r="405" spans="1:26" ht="15.75" customHeight="1">
      <c r="A405" s="130"/>
      <c r="B405" s="130"/>
      <c r="C405" s="130"/>
      <c r="D405" s="130"/>
      <c r="E405" s="130"/>
      <c r="F405" s="130"/>
      <c r="G405" s="130"/>
      <c r="H405" s="130"/>
      <c r="I405" s="130"/>
      <c r="J405" s="130"/>
      <c r="K405" s="130"/>
      <c r="L405" s="130"/>
      <c r="M405" s="130"/>
      <c r="N405" s="157"/>
      <c r="O405" s="158"/>
      <c r="P405" s="159"/>
      <c r="Q405" s="130"/>
      <c r="R405" s="130"/>
      <c r="S405" s="130"/>
      <c r="T405" s="130"/>
      <c r="U405" s="130"/>
      <c r="V405" s="130"/>
      <c r="W405" s="130"/>
      <c r="X405" s="130"/>
      <c r="Y405" s="130"/>
      <c r="Z405" s="130"/>
    </row>
    <row r="406" spans="1:26" ht="15.75" customHeight="1">
      <c r="A406" s="130"/>
      <c r="B406" s="130"/>
      <c r="C406" s="130"/>
      <c r="D406" s="130"/>
      <c r="E406" s="130"/>
      <c r="F406" s="130"/>
      <c r="G406" s="130"/>
      <c r="H406" s="130"/>
      <c r="I406" s="130"/>
      <c r="J406" s="130"/>
      <c r="K406" s="130"/>
      <c r="L406" s="130"/>
      <c r="M406" s="130"/>
      <c r="N406" s="157"/>
      <c r="O406" s="158"/>
      <c r="P406" s="159"/>
      <c r="Q406" s="130"/>
      <c r="R406" s="130"/>
      <c r="S406" s="130"/>
      <c r="T406" s="130"/>
      <c r="U406" s="130"/>
      <c r="V406" s="130"/>
      <c r="W406" s="130"/>
      <c r="X406" s="130"/>
      <c r="Y406" s="130"/>
      <c r="Z406" s="130"/>
    </row>
    <row r="407" spans="1:26" ht="15.75" customHeight="1">
      <c r="A407" s="130"/>
      <c r="B407" s="130"/>
      <c r="C407" s="130"/>
      <c r="D407" s="130"/>
      <c r="E407" s="130"/>
      <c r="F407" s="130"/>
      <c r="G407" s="130"/>
      <c r="H407" s="130"/>
      <c r="I407" s="130"/>
      <c r="J407" s="130"/>
      <c r="K407" s="130"/>
      <c r="L407" s="130"/>
      <c r="M407" s="130"/>
      <c r="N407" s="157"/>
      <c r="O407" s="158"/>
      <c r="P407" s="159"/>
      <c r="Q407" s="130"/>
      <c r="R407" s="130"/>
      <c r="S407" s="130"/>
      <c r="T407" s="130"/>
      <c r="U407" s="130"/>
      <c r="V407" s="130"/>
      <c r="W407" s="130"/>
      <c r="X407" s="130"/>
      <c r="Y407" s="130"/>
      <c r="Z407" s="130"/>
    </row>
    <row r="408" spans="1:26" ht="15.75" customHeight="1">
      <c r="A408" s="130"/>
      <c r="B408" s="130"/>
      <c r="C408" s="130"/>
      <c r="D408" s="130"/>
      <c r="E408" s="130"/>
      <c r="F408" s="130"/>
      <c r="G408" s="130"/>
      <c r="H408" s="130"/>
      <c r="I408" s="130"/>
      <c r="J408" s="130"/>
      <c r="K408" s="130"/>
      <c r="L408" s="130"/>
      <c r="M408" s="130"/>
      <c r="N408" s="157"/>
      <c r="O408" s="158"/>
      <c r="P408" s="159"/>
      <c r="Q408" s="130"/>
      <c r="R408" s="130"/>
      <c r="S408" s="130"/>
      <c r="T408" s="130"/>
      <c r="U408" s="130"/>
      <c r="V408" s="130"/>
      <c r="W408" s="130"/>
      <c r="X408" s="130"/>
      <c r="Y408" s="130"/>
      <c r="Z408" s="130"/>
    </row>
    <row r="409" spans="1:26" ht="15.75" customHeight="1">
      <c r="A409" s="130"/>
      <c r="B409" s="130"/>
      <c r="C409" s="130"/>
      <c r="D409" s="130"/>
      <c r="E409" s="130"/>
      <c r="F409" s="130"/>
      <c r="G409" s="130"/>
      <c r="H409" s="130"/>
      <c r="I409" s="130"/>
      <c r="J409" s="130"/>
      <c r="K409" s="130"/>
      <c r="L409" s="130"/>
      <c r="M409" s="130"/>
      <c r="N409" s="157"/>
      <c r="O409" s="158"/>
      <c r="P409" s="159"/>
      <c r="Q409" s="130"/>
      <c r="R409" s="130"/>
      <c r="S409" s="130"/>
      <c r="T409" s="130"/>
      <c r="U409" s="130"/>
      <c r="V409" s="130"/>
      <c r="W409" s="130"/>
      <c r="X409" s="130"/>
      <c r="Y409" s="130"/>
      <c r="Z409" s="130"/>
    </row>
    <row r="410" spans="1:26" ht="15.75" customHeight="1">
      <c r="A410" s="130"/>
      <c r="B410" s="130"/>
      <c r="C410" s="130"/>
      <c r="D410" s="130"/>
      <c r="E410" s="130"/>
      <c r="F410" s="130"/>
      <c r="G410" s="130"/>
      <c r="H410" s="130"/>
      <c r="I410" s="130"/>
      <c r="J410" s="130"/>
      <c r="K410" s="130"/>
      <c r="L410" s="130"/>
      <c r="M410" s="130"/>
      <c r="N410" s="157"/>
      <c r="O410" s="158"/>
      <c r="P410" s="159"/>
      <c r="Q410" s="130"/>
      <c r="R410" s="130"/>
      <c r="S410" s="130"/>
      <c r="T410" s="130"/>
      <c r="U410" s="130"/>
      <c r="V410" s="130"/>
      <c r="W410" s="130"/>
      <c r="X410" s="130"/>
      <c r="Y410" s="130"/>
      <c r="Z410" s="130"/>
    </row>
    <row r="411" spans="1:26" ht="15.75" customHeight="1">
      <c r="A411" s="130"/>
      <c r="B411" s="130"/>
      <c r="C411" s="130"/>
      <c r="D411" s="130"/>
      <c r="E411" s="130"/>
      <c r="F411" s="130"/>
      <c r="G411" s="130"/>
      <c r="H411" s="130"/>
      <c r="I411" s="130"/>
      <c r="J411" s="130"/>
      <c r="K411" s="130"/>
      <c r="L411" s="130"/>
      <c r="M411" s="130"/>
      <c r="N411" s="157"/>
      <c r="O411" s="158"/>
      <c r="P411" s="159"/>
      <c r="Q411" s="130"/>
      <c r="R411" s="130"/>
      <c r="S411" s="130"/>
      <c r="T411" s="130"/>
      <c r="U411" s="130"/>
      <c r="V411" s="130"/>
      <c r="W411" s="130"/>
      <c r="X411" s="130"/>
      <c r="Y411" s="130"/>
      <c r="Z411" s="130"/>
    </row>
    <row r="412" spans="1:26" ht="15.75" customHeight="1">
      <c r="A412" s="130"/>
      <c r="B412" s="130"/>
      <c r="C412" s="130"/>
      <c r="D412" s="130"/>
      <c r="E412" s="130"/>
      <c r="F412" s="130"/>
      <c r="G412" s="130"/>
      <c r="H412" s="130"/>
      <c r="I412" s="130"/>
      <c r="J412" s="130"/>
      <c r="K412" s="130"/>
      <c r="L412" s="130"/>
      <c r="M412" s="130"/>
      <c r="N412" s="157"/>
      <c r="O412" s="158"/>
      <c r="P412" s="159"/>
      <c r="Q412" s="130"/>
      <c r="R412" s="130"/>
      <c r="S412" s="130"/>
      <c r="T412" s="130"/>
      <c r="U412" s="130"/>
      <c r="V412" s="130"/>
      <c r="W412" s="130"/>
      <c r="X412" s="130"/>
      <c r="Y412" s="130"/>
      <c r="Z412" s="130"/>
    </row>
    <row r="413" spans="1:26" ht="15.75" customHeight="1">
      <c r="A413" s="130"/>
      <c r="B413" s="130"/>
      <c r="C413" s="130"/>
      <c r="D413" s="130"/>
      <c r="E413" s="130"/>
      <c r="F413" s="130"/>
      <c r="G413" s="130"/>
      <c r="H413" s="130"/>
      <c r="I413" s="130"/>
      <c r="J413" s="130"/>
      <c r="K413" s="130"/>
      <c r="L413" s="130"/>
      <c r="M413" s="130"/>
      <c r="N413" s="157"/>
      <c r="O413" s="158"/>
      <c r="P413" s="159"/>
      <c r="Q413" s="130"/>
      <c r="R413" s="130"/>
      <c r="S413" s="130"/>
      <c r="T413" s="130"/>
      <c r="U413" s="130"/>
      <c r="V413" s="130"/>
      <c r="W413" s="130"/>
      <c r="X413" s="130"/>
      <c r="Y413" s="130"/>
      <c r="Z413" s="130"/>
    </row>
    <row r="414" spans="1:26" ht="15.75" customHeight="1">
      <c r="A414" s="130"/>
      <c r="B414" s="130"/>
      <c r="C414" s="130"/>
      <c r="D414" s="130"/>
      <c r="E414" s="130"/>
      <c r="F414" s="130"/>
      <c r="G414" s="130"/>
      <c r="H414" s="130"/>
      <c r="I414" s="130"/>
      <c r="J414" s="130"/>
      <c r="K414" s="130"/>
      <c r="L414" s="130"/>
      <c r="M414" s="130"/>
      <c r="N414" s="157"/>
      <c r="O414" s="158"/>
      <c r="P414" s="159"/>
      <c r="Q414" s="130"/>
      <c r="R414" s="130"/>
      <c r="S414" s="130"/>
      <c r="T414" s="130"/>
      <c r="U414" s="130"/>
      <c r="V414" s="130"/>
      <c r="W414" s="130"/>
      <c r="X414" s="130"/>
      <c r="Y414" s="130"/>
      <c r="Z414" s="130"/>
    </row>
    <row r="415" spans="1:26" ht="15.75" customHeight="1">
      <c r="A415" s="130"/>
      <c r="B415" s="130"/>
      <c r="C415" s="130"/>
      <c r="D415" s="130"/>
      <c r="E415" s="130"/>
      <c r="F415" s="130"/>
      <c r="G415" s="130"/>
      <c r="H415" s="130"/>
      <c r="I415" s="130"/>
      <c r="J415" s="130"/>
      <c r="K415" s="130"/>
      <c r="L415" s="130"/>
      <c r="M415" s="130"/>
      <c r="N415" s="157"/>
      <c r="O415" s="158"/>
      <c r="P415" s="159"/>
      <c r="Q415" s="130"/>
      <c r="R415" s="130"/>
      <c r="S415" s="130"/>
      <c r="T415" s="130"/>
      <c r="U415" s="130"/>
      <c r="V415" s="130"/>
      <c r="W415" s="130"/>
      <c r="X415" s="130"/>
      <c r="Y415" s="130"/>
      <c r="Z415" s="130"/>
    </row>
    <row r="416" spans="1:26" ht="15.75" customHeight="1">
      <c r="A416" s="130"/>
      <c r="B416" s="130"/>
      <c r="C416" s="130"/>
      <c r="D416" s="130"/>
      <c r="E416" s="130"/>
      <c r="F416" s="130"/>
      <c r="G416" s="130"/>
      <c r="H416" s="130"/>
      <c r="I416" s="130"/>
      <c r="J416" s="130"/>
      <c r="K416" s="130"/>
      <c r="L416" s="130"/>
      <c r="M416" s="130"/>
      <c r="N416" s="157"/>
      <c r="O416" s="158"/>
      <c r="P416" s="159"/>
      <c r="Q416" s="130"/>
      <c r="R416" s="130"/>
      <c r="S416" s="130"/>
      <c r="T416" s="130"/>
      <c r="U416" s="130"/>
      <c r="V416" s="130"/>
      <c r="W416" s="130"/>
      <c r="X416" s="130"/>
      <c r="Y416" s="130"/>
      <c r="Z416" s="130"/>
    </row>
    <row r="417" spans="1:26" ht="15.75" customHeight="1">
      <c r="A417" s="130"/>
      <c r="B417" s="130"/>
      <c r="C417" s="130"/>
      <c r="D417" s="130"/>
      <c r="E417" s="130"/>
      <c r="F417" s="130"/>
      <c r="G417" s="130"/>
      <c r="H417" s="130"/>
      <c r="I417" s="130"/>
      <c r="J417" s="130"/>
      <c r="K417" s="130"/>
      <c r="L417" s="130"/>
      <c r="M417" s="130"/>
      <c r="N417" s="157"/>
      <c r="O417" s="158"/>
      <c r="P417" s="159"/>
      <c r="Q417" s="130"/>
      <c r="R417" s="130"/>
      <c r="S417" s="130"/>
      <c r="T417" s="130"/>
      <c r="U417" s="130"/>
      <c r="V417" s="130"/>
      <c r="W417" s="130"/>
      <c r="X417" s="130"/>
      <c r="Y417" s="130"/>
      <c r="Z417" s="130"/>
    </row>
    <row r="418" spans="1:26" ht="15.75" customHeight="1">
      <c r="A418" s="130"/>
      <c r="B418" s="130"/>
      <c r="C418" s="130"/>
      <c r="D418" s="130"/>
      <c r="E418" s="130"/>
      <c r="F418" s="130"/>
      <c r="G418" s="130"/>
      <c r="H418" s="130"/>
      <c r="I418" s="130"/>
      <c r="J418" s="130"/>
      <c r="K418" s="130"/>
      <c r="L418" s="130"/>
      <c r="M418" s="130"/>
      <c r="N418" s="157"/>
      <c r="O418" s="158"/>
      <c r="P418" s="159"/>
      <c r="Q418" s="130"/>
      <c r="R418" s="130"/>
      <c r="S418" s="130"/>
      <c r="T418" s="130"/>
      <c r="U418" s="130"/>
      <c r="V418" s="130"/>
      <c r="W418" s="130"/>
      <c r="X418" s="130"/>
      <c r="Y418" s="130"/>
      <c r="Z418" s="130"/>
    </row>
    <row r="419" spans="1:26" ht="15.75" customHeight="1">
      <c r="A419" s="130"/>
      <c r="B419" s="130"/>
      <c r="C419" s="130"/>
      <c r="D419" s="130"/>
      <c r="E419" s="130"/>
      <c r="F419" s="130"/>
      <c r="G419" s="130"/>
      <c r="H419" s="130"/>
      <c r="I419" s="130"/>
      <c r="J419" s="130"/>
      <c r="K419" s="130"/>
      <c r="L419" s="130"/>
      <c r="M419" s="130"/>
      <c r="N419" s="157"/>
      <c r="O419" s="158"/>
      <c r="P419" s="159"/>
      <c r="Q419" s="130"/>
      <c r="R419" s="130"/>
      <c r="S419" s="130"/>
      <c r="T419" s="130"/>
      <c r="U419" s="130"/>
      <c r="V419" s="130"/>
      <c r="W419" s="130"/>
      <c r="X419" s="130"/>
      <c r="Y419" s="130"/>
      <c r="Z419" s="130"/>
    </row>
    <row r="420" spans="1:26" ht="15.75" customHeight="1">
      <c r="A420" s="130"/>
      <c r="B420" s="130"/>
      <c r="C420" s="130"/>
      <c r="D420" s="130"/>
      <c r="E420" s="130"/>
      <c r="F420" s="130"/>
      <c r="G420" s="130"/>
      <c r="H420" s="130"/>
      <c r="I420" s="130"/>
      <c r="J420" s="130"/>
      <c r="K420" s="130"/>
      <c r="L420" s="130"/>
      <c r="M420" s="130"/>
      <c r="N420" s="157"/>
      <c r="O420" s="158"/>
      <c r="P420" s="159"/>
      <c r="Q420" s="130"/>
      <c r="R420" s="130"/>
      <c r="S420" s="130"/>
      <c r="T420" s="130"/>
      <c r="U420" s="130"/>
      <c r="V420" s="130"/>
      <c r="W420" s="130"/>
      <c r="X420" s="130"/>
      <c r="Y420" s="130"/>
      <c r="Z420" s="130"/>
    </row>
    <row r="421" spans="1:26" ht="15.75" customHeight="1">
      <c r="A421" s="130"/>
      <c r="B421" s="130"/>
      <c r="C421" s="130"/>
      <c r="D421" s="130"/>
      <c r="E421" s="130"/>
      <c r="F421" s="130"/>
      <c r="G421" s="130"/>
      <c r="H421" s="130"/>
      <c r="I421" s="130"/>
      <c r="J421" s="130"/>
      <c r="K421" s="130"/>
      <c r="L421" s="130"/>
      <c r="M421" s="130"/>
      <c r="N421" s="157"/>
      <c r="O421" s="158"/>
      <c r="P421" s="159"/>
      <c r="Q421" s="130"/>
      <c r="R421" s="130"/>
      <c r="S421" s="130"/>
      <c r="T421" s="130"/>
      <c r="U421" s="130"/>
      <c r="V421" s="130"/>
      <c r="W421" s="130"/>
      <c r="X421" s="130"/>
      <c r="Y421" s="130"/>
      <c r="Z421" s="130"/>
    </row>
    <row r="422" spans="1:26" ht="15.75" customHeight="1">
      <c r="A422" s="130"/>
      <c r="B422" s="130"/>
      <c r="C422" s="130"/>
      <c r="D422" s="130"/>
      <c r="E422" s="130"/>
      <c r="F422" s="130"/>
      <c r="G422" s="130"/>
      <c r="H422" s="130"/>
      <c r="I422" s="130"/>
      <c r="J422" s="130"/>
      <c r="K422" s="130"/>
      <c r="L422" s="130"/>
      <c r="M422" s="130"/>
      <c r="N422" s="157"/>
      <c r="O422" s="158"/>
      <c r="P422" s="159"/>
      <c r="Q422" s="130"/>
      <c r="R422" s="130"/>
      <c r="S422" s="130"/>
      <c r="T422" s="130"/>
      <c r="U422" s="130"/>
      <c r="V422" s="130"/>
      <c r="W422" s="130"/>
      <c r="X422" s="130"/>
      <c r="Y422" s="130"/>
      <c r="Z422" s="130"/>
    </row>
    <row r="423" spans="1:26" ht="15.75" customHeight="1">
      <c r="A423" s="130"/>
      <c r="B423" s="130"/>
      <c r="C423" s="130"/>
      <c r="D423" s="130"/>
      <c r="E423" s="130"/>
      <c r="F423" s="130"/>
      <c r="G423" s="130"/>
      <c r="H423" s="130"/>
      <c r="I423" s="130"/>
      <c r="J423" s="130"/>
      <c r="K423" s="130"/>
      <c r="L423" s="130"/>
      <c r="M423" s="130"/>
      <c r="N423" s="157"/>
      <c r="O423" s="158"/>
      <c r="P423" s="159"/>
      <c r="Q423" s="130"/>
      <c r="R423" s="130"/>
      <c r="S423" s="130"/>
      <c r="T423" s="130"/>
      <c r="U423" s="130"/>
      <c r="V423" s="130"/>
      <c r="W423" s="130"/>
      <c r="X423" s="130"/>
      <c r="Y423" s="130"/>
      <c r="Z423" s="130"/>
    </row>
    <row r="424" spans="1:26" ht="15.75" customHeight="1">
      <c r="A424" s="130"/>
      <c r="B424" s="130"/>
      <c r="C424" s="130"/>
      <c r="D424" s="130"/>
      <c r="E424" s="130"/>
      <c r="F424" s="130"/>
      <c r="G424" s="130"/>
      <c r="H424" s="130"/>
      <c r="I424" s="130"/>
      <c r="J424" s="130"/>
      <c r="K424" s="130"/>
      <c r="L424" s="130"/>
      <c r="M424" s="130"/>
      <c r="N424" s="157"/>
      <c r="O424" s="158"/>
      <c r="P424" s="159"/>
      <c r="Q424" s="130"/>
      <c r="R424" s="130"/>
      <c r="S424" s="130"/>
      <c r="T424" s="130"/>
      <c r="U424" s="130"/>
      <c r="V424" s="130"/>
      <c r="W424" s="130"/>
      <c r="X424" s="130"/>
      <c r="Y424" s="130"/>
      <c r="Z424" s="130"/>
    </row>
    <row r="425" spans="1:26" ht="15.75" customHeight="1">
      <c r="A425" s="130"/>
      <c r="B425" s="130"/>
      <c r="C425" s="130"/>
      <c r="D425" s="130"/>
      <c r="E425" s="130"/>
      <c r="F425" s="130"/>
      <c r="G425" s="130"/>
      <c r="H425" s="130"/>
      <c r="I425" s="130"/>
      <c r="J425" s="130"/>
      <c r="K425" s="130"/>
      <c r="L425" s="130"/>
      <c r="M425" s="130"/>
      <c r="N425" s="157"/>
      <c r="O425" s="158"/>
      <c r="P425" s="159"/>
      <c r="Q425" s="130"/>
      <c r="R425" s="130"/>
      <c r="S425" s="130"/>
      <c r="T425" s="130"/>
      <c r="U425" s="130"/>
      <c r="V425" s="130"/>
      <c r="W425" s="130"/>
      <c r="X425" s="130"/>
      <c r="Y425" s="130"/>
      <c r="Z425" s="130"/>
    </row>
    <row r="426" spans="1:26" ht="15.75" customHeight="1">
      <c r="A426" s="130"/>
      <c r="B426" s="130"/>
      <c r="C426" s="130"/>
      <c r="D426" s="130"/>
      <c r="E426" s="130"/>
      <c r="F426" s="130"/>
      <c r="G426" s="130"/>
      <c r="H426" s="130"/>
      <c r="I426" s="130"/>
      <c r="J426" s="130"/>
      <c r="K426" s="130"/>
      <c r="L426" s="130"/>
      <c r="M426" s="130"/>
      <c r="N426" s="157"/>
      <c r="O426" s="158"/>
      <c r="P426" s="159"/>
      <c r="Q426" s="130"/>
      <c r="R426" s="130"/>
      <c r="S426" s="130"/>
      <c r="T426" s="130"/>
      <c r="U426" s="130"/>
      <c r="V426" s="130"/>
      <c r="W426" s="130"/>
      <c r="X426" s="130"/>
      <c r="Y426" s="130"/>
      <c r="Z426" s="130"/>
    </row>
    <row r="427" spans="1:26" ht="15.75" customHeight="1">
      <c r="A427" s="130"/>
      <c r="B427" s="130"/>
      <c r="C427" s="130"/>
      <c r="D427" s="130"/>
      <c r="E427" s="130"/>
      <c r="F427" s="130"/>
      <c r="G427" s="130"/>
      <c r="H427" s="130"/>
      <c r="I427" s="130"/>
      <c r="J427" s="130"/>
      <c r="K427" s="130"/>
      <c r="L427" s="130"/>
      <c r="M427" s="130"/>
      <c r="N427" s="157"/>
      <c r="O427" s="158"/>
      <c r="P427" s="159"/>
      <c r="Q427" s="130"/>
      <c r="R427" s="130"/>
      <c r="S427" s="130"/>
      <c r="T427" s="130"/>
      <c r="U427" s="130"/>
      <c r="V427" s="130"/>
      <c r="W427" s="130"/>
      <c r="X427" s="130"/>
      <c r="Y427" s="130"/>
      <c r="Z427" s="130"/>
    </row>
    <row r="428" spans="1:26" ht="15.75" customHeight="1">
      <c r="A428" s="130"/>
      <c r="B428" s="130"/>
      <c r="C428" s="130"/>
      <c r="D428" s="130"/>
      <c r="E428" s="130"/>
      <c r="F428" s="130"/>
      <c r="G428" s="130"/>
      <c r="H428" s="130"/>
      <c r="I428" s="130"/>
      <c r="J428" s="130"/>
      <c r="K428" s="130"/>
      <c r="L428" s="130"/>
      <c r="M428" s="130"/>
      <c r="N428" s="157"/>
      <c r="O428" s="158"/>
      <c r="P428" s="159"/>
      <c r="Q428" s="130"/>
      <c r="R428" s="130"/>
      <c r="S428" s="130"/>
      <c r="T428" s="130"/>
      <c r="U428" s="130"/>
      <c r="V428" s="130"/>
      <c r="W428" s="130"/>
      <c r="X428" s="130"/>
      <c r="Y428" s="130"/>
      <c r="Z428" s="130"/>
    </row>
    <row r="429" spans="1:26" ht="15.75" customHeight="1">
      <c r="A429" s="130"/>
      <c r="B429" s="130"/>
      <c r="C429" s="130"/>
      <c r="D429" s="130"/>
      <c r="E429" s="130"/>
      <c r="F429" s="130"/>
      <c r="G429" s="130"/>
      <c r="H429" s="130"/>
      <c r="I429" s="130"/>
      <c r="J429" s="130"/>
      <c r="K429" s="130"/>
      <c r="L429" s="130"/>
      <c r="M429" s="130"/>
      <c r="N429" s="157"/>
      <c r="O429" s="158"/>
      <c r="P429" s="159"/>
      <c r="Q429" s="130"/>
      <c r="R429" s="130"/>
      <c r="S429" s="130"/>
      <c r="T429" s="130"/>
      <c r="U429" s="130"/>
      <c r="V429" s="130"/>
      <c r="W429" s="130"/>
      <c r="X429" s="130"/>
      <c r="Y429" s="130"/>
      <c r="Z429" s="130"/>
    </row>
    <row r="430" spans="1:26" ht="15.75" customHeight="1">
      <c r="A430" s="130"/>
      <c r="B430" s="130"/>
      <c r="C430" s="130"/>
      <c r="D430" s="130"/>
      <c r="E430" s="130"/>
      <c r="F430" s="130"/>
      <c r="G430" s="130"/>
      <c r="H430" s="130"/>
      <c r="I430" s="130"/>
      <c r="J430" s="130"/>
      <c r="K430" s="130"/>
      <c r="L430" s="130"/>
      <c r="M430" s="130"/>
      <c r="N430" s="157"/>
      <c r="O430" s="158"/>
      <c r="P430" s="159"/>
      <c r="Q430" s="130"/>
      <c r="R430" s="130"/>
      <c r="S430" s="130"/>
      <c r="T430" s="130"/>
      <c r="U430" s="130"/>
      <c r="V430" s="130"/>
      <c r="W430" s="130"/>
      <c r="X430" s="130"/>
      <c r="Y430" s="130"/>
      <c r="Z430" s="130"/>
    </row>
    <row r="431" spans="1:26" ht="15.75" customHeight="1">
      <c r="A431" s="130"/>
      <c r="B431" s="130"/>
      <c r="C431" s="130"/>
      <c r="D431" s="130"/>
      <c r="E431" s="130"/>
      <c r="F431" s="130"/>
      <c r="G431" s="130"/>
      <c r="H431" s="130"/>
      <c r="I431" s="130"/>
      <c r="J431" s="130"/>
      <c r="K431" s="130"/>
      <c r="L431" s="130"/>
      <c r="M431" s="130"/>
      <c r="N431" s="157"/>
      <c r="O431" s="158"/>
      <c r="P431" s="159"/>
      <c r="Q431" s="130"/>
      <c r="R431" s="130"/>
      <c r="S431" s="130"/>
      <c r="T431" s="130"/>
      <c r="U431" s="130"/>
      <c r="V431" s="130"/>
      <c r="W431" s="130"/>
      <c r="X431" s="130"/>
      <c r="Y431" s="130"/>
      <c r="Z431" s="130"/>
    </row>
    <row r="432" spans="1:26" ht="15.75" customHeight="1">
      <c r="A432" s="130"/>
      <c r="B432" s="130"/>
      <c r="C432" s="130"/>
      <c r="D432" s="130"/>
      <c r="E432" s="130"/>
      <c r="F432" s="130"/>
      <c r="G432" s="130"/>
      <c r="H432" s="130"/>
      <c r="I432" s="130"/>
      <c r="J432" s="130"/>
      <c r="K432" s="130"/>
      <c r="L432" s="130"/>
      <c r="M432" s="130"/>
      <c r="N432" s="157"/>
      <c r="O432" s="158"/>
      <c r="P432" s="159"/>
      <c r="Q432" s="130"/>
      <c r="R432" s="130"/>
      <c r="S432" s="130"/>
      <c r="T432" s="130"/>
      <c r="U432" s="130"/>
      <c r="V432" s="130"/>
      <c r="W432" s="130"/>
      <c r="X432" s="130"/>
      <c r="Y432" s="130"/>
      <c r="Z432" s="130"/>
    </row>
    <row r="433" spans="1:26" ht="15.75" customHeight="1">
      <c r="A433" s="130"/>
      <c r="B433" s="130"/>
      <c r="C433" s="130"/>
      <c r="D433" s="130"/>
      <c r="E433" s="130"/>
      <c r="F433" s="130"/>
      <c r="G433" s="130"/>
      <c r="H433" s="130"/>
      <c r="I433" s="130"/>
      <c r="J433" s="130"/>
      <c r="K433" s="130"/>
      <c r="L433" s="130"/>
      <c r="M433" s="130"/>
      <c r="N433" s="157"/>
      <c r="O433" s="158"/>
      <c r="P433" s="159"/>
      <c r="Q433" s="130"/>
      <c r="R433" s="130"/>
      <c r="S433" s="130"/>
      <c r="T433" s="130"/>
      <c r="U433" s="130"/>
      <c r="V433" s="130"/>
      <c r="W433" s="130"/>
      <c r="X433" s="130"/>
      <c r="Y433" s="130"/>
      <c r="Z433" s="130"/>
    </row>
    <row r="434" spans="1:26" ht="15.75" customHeight="1">
      <c r="A434" s="130"/>
      <c r="B434" s="130"/>
      <c r="C434" s="130"/>
      <c r="D434" s="130"/>
      <c r="E434" s="130"/>
      <c r="F434" s="130"/>
      <c r="G434" s="130"/>
      <c r="H434" s="130"/>
      <c r="I434" s="130"/>
      <c r="J434" s="130"/>
      <c r="K434" s="130"/>
      <c r="L434" s="130"/>
      <c r="M434" s="130"/>
      <c r="N434" s="157"/>
      <c r="O434" s="158"/>
      <c r="P434" s="159"/>
      <c r="Q434" s="130"/>
      <c r="R434" s="130"/>
      <c r="S434" s="130"/>
      <c r="T434" s="130"/>
      <c r="U434" s="130"/>
      <c r="V434" s="130"/>
      <c r="W434" s="130"/>
      <c r="X434" s="130"/>
      <c r="Y434" s="130"/>
      <c r="Z434" s="130"/>
    </row>
    <row r="435" spans="1:26" ht="15.75" customHeight="1">
      <c r="A435" s="130"/>
      <c r="B435" s="130"/>
      <c r="C435" s="130"/>
      <c r="D435" s="130"/>
      <c r="E435" s="130"/>
      <c r="F435" s="130"/>
      <c r="G435" s="130"/>
      <c r="H435" s="130"/>
      <c r="I435" s="130"/>
      <c r="J435" s="130"/>
      <c r="K435" s="130"/>
      <c r="L435" s="130"/>
      <c r="M435" s="130"/>
      <c r="N435" s="157"/>
      <c r="O435" s="158"/>
      <c r="P435" s="159"/>
      <c r="Q435" s="130"/>
      <c r="R435" s="130"/>
      <c r="S435" s="130"/>
      <c r="T435" s="130"/>
      <c r="U435" s="130"/>
      <c r="V435" s="130"/>
      <c r="W435" s="130"/>
      <c r="X435" s="130"/>
      <c r="Y435" s="130"/>
      <c r="Z435" s="130"/>
    </row>
    <row r="436" spans="1:26" ht="15.75" customHeight="1">
      <c r="A436" s="130"/>
      <c r="B436" s="130"/>
      <c r="C436" s="130"/>
      <c r="D436" s="130"/>
      <c r="E436" s="130"/>
      <c r="F436" s="130"/>
      <c r="G436" s="130"/>
      <c r="H436" s="130"/>
      <c r="I436" s="130"/>
      <c r="J436" s="130"/>
      <c r="K436" s="130"/>
      <c r="L436" s="130"/>
      <c r="M436" s="130"/>
      <c r="N436" s="157"/>
      <c r="O436" s="158"/>
      <c r="P436" s="159"/>
      <c r="Q436" s="130"/>
      <c r="R436" s="130"/>
      <c r="S436" s="130"/>
      <c r="T436" s="130"/>
      <c r="U436" s="130"/>
      <c r="V436" s="130"/>
      <c r="W436" s="130"/>
      <c r="X436" s="130"/>
      <c r="Y436" s="130"/>
      <c r="Z436" s="130"/>
    </row>
    <row r="437" spans="1:26" ht="15.75" customHeight="1">
      <c r="A437" s="130"/>
      <c r="B437" s="130"/>
      <c r="C437" s="130"/>
      <c r="D437" s="130"/>
      <c r="E437" s="130"/>
      <c r="F437" s="130"/>
      <c r="G437" s="130"/>
      <c r="H437" s="130"/>
      <c r="I437" s="130"/>
      <c r="J437" s="130"/>
      <c r="K437" s="130"/>
      <c r="L437" s="130"/>
      <c r="M437" s="130"/>
      <c r="N437" s="157"/>
      <c r="O437" s="158"/>
      <c r="P437" s="159"/>
      <c r="Q437" s="130"/>
      <c r="R437" s="130"/>
      <c r="S437" s="130"/>
      <c r="T437" s="130"/>
      <c r="U437" s="130"/>
      <c r="V437" s="130"/>
      <c r="W437" s="130"/>
      <c r="X437" s="130"/>
      <c r="Y437" s="130"/>
      <c r="Z437" s="130"/>
    </row>
    <row r="438" spans="1:26" ht="15.75" customHeight="1">
      <c r="A438" s="130"/>
      <c r="B438" s="130"/>
      <c r="C438" s="130"/>
      <c r="D438" s="130"/>
      <c r="E438" s="130"/>
      <c r="F438" s="130"/>
      <c r="G438" s="130"/>
      <c r="H438" s="130"/>
      <c r="I438" s="130"/>
      <c r="J438" s="130"/>
      <c r="K438" s="130"/>
      <c r="L438" s="130"/>
      <c r="M438" s="130"/>
      <c r="N438" s="157"/>
      <c r="O438" s="158"/>
      <c r="P438" s="159"/>
      <c r="Q438" s="130"/>
      <c r="R438" s="130"/>
      <c r="S438" s="130"/>
      <c r="T438" s="130"/>
      <c r="U438" s="130"/>
      <c r="V438" s="130"/>
      <c r="W438" s="130"/>
      <c r="X438" s="130"/>
      <c r="Y438" s="130"/>
      <c r="Z438" s="130"/>
    </row>
    <row r="439" spans="1:26" ht="15.75" customHeight="1">
      <c r="A439" s="130"/>
      <c r="B439" s="130"/>
      <c r="C439" s="130"/>
      <c r="D439" s="130"/>
      <c r="E439" s="130"/>
      <c r="F439" s="130"/>
      <c r="G439" s="130"/>
      <c r="H439" s="130"/>
      <c r="I439" s="130"/>
      <c r="J439" s="130"/>
      <c r="K439" s="130"/>
      <c r="L439" s="130"/>
      <c r="M439" s="130"/>
      <c r="N439" s="157"/>
      <c r="O439" s="158"/>
      <c r="P439" s="159"/>
      <c r="Q439" s="130"/>
      <c r="R439" s="130"/>
      <c r="S439" s="130"/>
      <c r="T439" s="130"/>
      <c r="U439" s="130"/>
      <c r="V439" s="130"/>
      <c r="W439" s="130"/>
      <c r="X439" s="130"/>
      <c r="Y439" s="130"/>
      <c r="Z439" s="130"/>
    </row>
    <row r="440" spans="1:26" ht="15.75" customHeight="1">
      <c r="A440" s="130"/>
      <c r="B440" s="130"/>
      <c r="C440" s="130"/>
      <c r="D440" s="130"/>
      <c r="E440" s="130"/>
      <c r="F440" s="130"/>
      <c r="G440" s="130"/>
      <c r="H440" s="130"/>
      <c r="I440" s="130"/>
      <c r="J440" s="130"/>
      <c r="K440" s="130"/>
      <c r="L440" s="130"/>
      <c r="M440" s="130"/>
      <c r="N440" s="157"/>
      <c r="O440" s="158"/>
      <c r="P440" s="159"/>
      <c r="Q440" s="130"/>
      <c r="R440" s="130"/>
      <c r="S440" s="130"/>
      <c r="T440" s="130"/>
      <c r="U440" s="130"/>
      <c r="V440" s="130"/>
      <c r="W440" s="130"/>
      <c r="X440" s="130"/>
      <c r="Y440" s="130"/>
      <c r="Z440" s="130"/>
    </row>
    <row r="441" spans="1:26" ht="15.75" customHeight="1">
      <c r="A441" s="130"/>
      <c r="B441" s="130"/>
      <c r="C441" s="130"/>
      <c r="D441" s="130"/>
      <c r="E441" s="130"/>
      <c r="F441" s="130"/>
      <c r="G441" s="130"/>
      <c r="H441" s="130"/>
      <c r="I441" s="130"/>
      <c r="J441" s="130"/>
      <c r="K441" s="130"/>
      <c r="L441" s="130"/>
      <c r="M441" s="130"/>
      <c r="N441" s="157"/>
      <c r="O441" s="158"/>
      <c r="P441" s="159"/>
      <c r="Q441" s="130"/>
      <c r="R441" s="130"/>
      <c r="S441" s="130"/>
      <c r="T441" s="130"/>
      <c r="U441" s="130"/>
      <c r="V441" s="130"/>
      <c r="W441" s="130"/>
      <c r="X441" s="130"/>
      <c r="Y441" s="130"/>
      <c r="Z441" s="130"/>
    </row>
    <row r="442" spans="1:26" ht="15.75" customHeight="1">
      <c r="A442" s="130"/>
      <c r="B442" s="130"/>
      <c r="C442" s="130"/>
      <c r="D442" s="130"/>
      <c r="E442" s="130"/>
      <c r="F442" s="130"/>
      <c r="G442" s="130"/>
      <c r="H442" s="130"/>
      <c r="I442" s="130"/>
      <c r="J442" s="130"/>
      <c r="K442" s="130"/>
      <c r="L442" s="130"/>
      <c r="M442" s="130"/>
      <c r="N442" s="157"/>
      <c r="O442" s="158"/>
      <c r="P442" s="159"/>
      <c r="Q442" s="130"/>
      <c r="R442" s="130"/>
      <c r="S442" s="130"/>
      <c r="T442" s="130"/>
      <c r="U442" s="130"/>
      <c r="V442" s="130"/>
      <c r="W442" s="130"/>
      <c r="X442" s="130"/>
      <c r="Y442" s="130"/>
      <c r="Z442" s="130"/>
    </row>
    <row r="443" spans="1:26" ht="15.75" customHeight="1">
      <c r="A443" s="130"/>
      <c r="B443" s="130"/>
      <c r="C443" s="130"/>
      <c r="D443" s="130"/>
      <c r="E443" s="130"/>
      <c r="F443" s="130"/>
      <c r="G443" s="130"/>
      <c r="H443" s="130"/>
      <c r="I443" s="130"/>
      <c r="J443" s="130"/>
      <c r="K443" s="130"/>
      <c r="L443" s="130"/>
      <c r="M443" s="130"/>
      <c r="N443" s="157"/>
      <c r="O443" s="158"/>
      <c r="P443" s="159"/>
      <c r="Q443" s="130"/>
      <c r="R443" s="130"/>
      <c r="S443" s="130"/>
      <c r="T443" s="130"/>
      <c r="U443" s="130"/>
      <c r="V443" s="130"/>
      <c r="W443" s="130"/>
      <c r="X443" s="130"/>
      <c r="Y443" s="130"/>
      <c r="Z443" s="130"/>
    </row>
    <row r="444" spans="1:26" ht="15.75" customHeight="1">
      <c r="A444" s="130"/>
      <c r="B444" s="130"/>
      <c r="C444" s="130"/>
      <c r="D444" s="130"/>
      <c r="E444" s="130"/>
      <c r="F444" s="130"/>
      <c r="G444" s="130"/>
      <c r="H444" s="130"/>
      <c r="I444" s="130"/>
      <c r="J444" s="130"/>
      <c r="K444" s="130"/>
      <c r="L444" s="130"/>
      <c r="M444" s="130"/>
      <c r="N444" s="157"/>
      <c r="O444" s="158"/>
      <c r="P444" s="159"/>
      <c r="Q444" s="130"/>
      <c r="R444" s="130"/>
      <c r="S444" s="130"/>
      <c r="T444" s="130"/>
      <c r="U444" s="130"/>
      <c r="V444" s="130"/>
      <c r="W444" s="130"/>
      <c r="X444" s="130"/>
      <c r="Y444" s="130"/>
      <c r="Z444" s="130"/>
    </row>
    <row r="445" spans="1:26" ht="15.75" customHeight="1">
      <c r="A445" s="130"/>
      <c r="B445" s="130"/>
      <c r="C445" s="130"/>
      <c r="D445" s="130"/>
      <c r="E445" s="130"/>
      <c r="F445" s="130"/>
      <c r="G445" s="130"/>
      <c r="H445" s="130"/>
      <c r="I445" s="130"/>
      <c r="J445" s="130"/>
      <c r="K445" s="130"/>
      <c r="L445" s="130"/>
      <c r="M445" s="130"/>
      <c r="N445" s="157"/>
      <c r="O445" s="158"/>
      <c r="P445" s="159"/>
      <c r="Q445" s="130"/>
      <c r="R445" s="130"/>
      <c r="S445" s="130"/>
      <c r="T445" s="130"/>
      <c r="U445" s="130"/>
      <c r="V445" s="130"/>
      <c r="W445" s="130"/>
      <c r="X445" s="130"/>
      <c r="Y445" s="130"/>
      <c r="Z445" s="130"/>
    </row>
    <row r="446" spans="1:26" ht="15.75" customHeight="1">
      <c r="A446" s="130"/>
      <c r="B446" s="130"/>
      <c r="C446" s="130"/>
      <c r="D446" s="130"/>
      <c r="E446" s="130"/>
      <c r="F446" s="130"/>
      <c r="G446" s="130"/>
      <c r="H446" s="130"/>
      <c r="I446" s="130"/>
      <c r="J446" s="130"/>
      <c r="K446" s="130"/>
      <c r="L446" s="130"/>
      <c r="M446" s="130"/>
      <c r="N446" s="157"/>
      <c r="O446" s="158"/>
      <c r="P446" s="159"/>
      <c r="Q446" s="130"/>
      <c r="R446" s="130"/>
      <c r="S446" s="130"/>
      <c r="T446" s="130"/>
      <c r="U446" s="130"/>
      <c r="V446" s="130"/>
      <c r="W446" s="130"/>
      <c r="X446" s="130"/>
      <c r="Y446" s="130"/>
      <c r="Z446" s="130"/>
    </row>
    <row r="447" spans="1:26" ht="15.75" customHeight="1">
      <c r="A447" s="130"/>
      <c r="B447" s="130"/>
      <c r="C447" s="130"/>
      <c r="D447" s="130"/>
      <c r="E447" s="130"/>
      <c r="F447" s="130"/>
      <c r="G447" s="130"/>
      <c r="H447" s="130"/>
      <c r="I447" s="130"/>
      <c r="J447" s="130"/>
      <c r="K447" s="130"/>
      <c r="L447" s="130"/>
      <c r="M447" s="130"/>
      <c r="N447" s="157"/>
      <c r="O447" s="158"/>
      <c r="P447" s="159"/>
      <c r="Q447" s="130"/>
      <c r="R447" s="130"/>
      <c r="S447" s="130"/>
      <c r="T447" s="130"/>
      <c r="U447" s="130"/>
      <c r="V447" s="130"/>
      <c r="W447" s="130"/>
      <c r="X447" s="130"/>
      <c r="Y447" s="130"/>
      <c r="Z447" s="130"/>
    </row>
    <row r="448" spans="1:26" ht="15.75" customHeight="1">
      <c r="A448" s="130"/>
      <c r="B448" s="130"/>
      <c r="C448" s="130"/>
      <c r="D448" s="130"/>
      <c r="E448" s="130"/>
      <c r="F448" s="130"/>
      <c r="G448" s="130"/>
      <c r="H448" s="130"/>
      <c r="I448" s="130"/>
      <c r="J448" s="130"/>
      <c r="K448" s="130"/>
      <c r="L448" s="130"/>
      <c r="M448" s="130"/>
      <c r="N448" s="157"/>
      <c r="O448" s="158"/>
      <c r="P448" s="159"/>
      <c r="Q448" s="130"/>
      <c r="R448" s="130"/>
      <c r="S448" s="130"/>
      <c r="T448" s="130"/>
      <c r="U448" s="130"/>
      <c r="V448" s="130"/>
      <c r="W448" s="130"/>
      <c r="X448" s="130"/>
      <c r="Y448" s="130"/>
      <c r="Z448" s="130"/>
    </row>
    <row r="449" spans="1:26" ht="15.75" customHeight="1">
      <c r="A449" s="130"/>
      <c r="B449" s="130"/>
      <c r="C449" s="130"/>
      <c r="D449" s="130"/>
      <c r="E449" s="130"/>
      <c r="F449" s="130"/>
      <c r="G449" s="130"/>
      <c r="H449" s="130"/>
      <c r="I449" s="130"/>
      <c r="J449" s="130"/>
      <c r="K449" s="130"/>
      <c r="L449" s="130"/>
      <c r="M449" s="130"/>
      <c r="N449" s="157"/>
      <c r="O449" s="158"/>
      <c r="P449" s="159"/>
      <c r="Q449" s="130"/>
      <c r="R449" s="130"/>
      <c r="S449" s="130"/>
      <c r="T449" s="130"/>
      <c r="U449" s="130"/>
      <c r="V449" s="130"/>
      <c r="W449" s="130"/>
      <c r="X449" s="130"/>
      <c r="Y449" s="130"/>
      <c r="Z449" s="130"/>
    </row>
    <row r="450" spans="1:26" ht="15.75" customHeight="1">
      <c r="A450" s="130"/>
      <c r="B450" s="130"/>
      <c r="C450" s="130"/>
      <c r="D450" s="130"/>
      <c r="E450" s="130"/>
      <c r="F450" s="130"/>
      <c r="G450" s="130"/>
      <c r="H450" s="130"/>
      <c r="I450" s="130"/>
      <c r="J450" s="130"/>
      <c r="K450" s="130"/>
      <c r="L450" s="130"/>
      <c r="M450" s="130"/>
      <c r="N450" s="157"/>
      <c r="O450" s="158"/>
      <c r="P450" s="159"/>
      <c r="Q450" s="130"/>
      <c r="R450" s="130"/>
      <c r="S450" s="130"/>
      <c r="T450" s="130"/>
      <c r="U450" s="130"/>
      <c r="V450" s="130"/>
      <c r="W450" s="130"/>
      <c r="X450" s="130"/>
      <c r="Y450" s="130"/>
      <c r="Z450" s="130"/>
    </row>
    <row r="451" spans="1:26" ht="15.75" customHeight="1">
      <c r="A451" s="130"/>
      <c r="B451" s="130"/>
      <c r="C451" s="130"/>
      <c r="D451" s="130"/>
      <c r="E451" s="130"/>
      <c r="F451" s="130"/>
      <c r="G451" s="130"/>
      <c r="H451" s="130"/>
      <c r="I451" s="130"/>
      <c r="J451" s="130"/>
      <c r="K451" s="130"/>
      <c r="L451" s="130"/>
      <c r="M451" s="130"/>
      <c r="N451" s="157"/>
      <c r="O451" s="158"/>
      <c r="P451" s="159"/>
      <c r="Q451" s="130"/>
      <c r="R451" s="130"/>
      <c r="S451" s="130"/>
      <c r="T451" s="130"/>
      <c r="U451" s="130"/>
      <c r="V451" s="130"/>
      <c r="W451" s="130"/>
      <c r="X451" s="130"/>
      <c r="Y451" s="130"/>
      <c r="Z451" s="130"/>
    </row>
    <row r="452" spans="1:26" ht="15.75" customHeight="1">
      <c r="A452" s="130"/>
      <c r="B452" s="130"/>
      <c r="C452" s="130"/>
      <c r="D452" s="130"/>
      <c r="E452" s="130"/>
      <c r="F452" s="130"/>
      <c r="G452" s="130"/>
      <c r="H452" s="130"/>
      <c r="I452" s="130"/>
      <c r="J452" s="130"/>
      <c r="K452" s="130"/>
      <c r="L452" s="130"/>
      <c r="M452" s="130"/>
      <c r="N452" s="157"/>
      <c r="O452" s="158"/>
      <c r="P452" s="159"/>
      <c r="Q452" s="130"/>
      <c r="R452" s="130"/>
      <c r="S452" s="130"/>
      <c r="T452" s="130"/>
      <c r="U452" s="130"/>
      <c r="V452" s="130"/>
      <c r="W452" s="130"/>
      <c r="X452" s="130"/>
      <c r="Y452" s="130"/>
      <c r="Z452" s="130"/>
    </row>
    <row r="453" spans="1:26" ht="15.75" customHeight="1">
      <c r="A453" s="130"/>
      <c r="B453" s="130"/>
      <c r="C453" s="130"/>
      <c r="D453" s="130"/>
      <c r="E453" s="130"/>
      <c r="F453" s="130"/>
      <c r="G453" s="130"/>
      <c r="H453" s="130"/>
      <c r="I453" s="130"/>
      <c r="J453" s="130"/>
      <c r="K453" s="130"/>
      <c r="L453" s="130"/>
      <c r="M453" s="130"/>
      <c r="N453" s="157"/>
      <c r="O453" s="158"/>
      <c r="P453" s="159"/>
      <c r="Q453" s="130"/>
      <c r="R453" s="130"/>
      <c r="S453" s="130"/>
      <c r="T453" s="130"/>
      <c r="U453" s="130"/>
      <c r="V453" s="130"/>
      <c r="W453" s="130"/>
      <c r="X453" s="130"/>
      <c r="Y453" s="130"/>
      <c r="Z453" s="130"/>
    </row>
    <row r="454" spans="1:26" ht="15.75" customHeight="1">
      <c r="A454" s="130"/>
      <c r="B454" s="130"/>
      <c r="C454" s="130"/>
      <c r="D454" s="130"/>
      <c r="E454" s="130"/>
      <c r="F454" s="130"/>
      <c r="G454" s="130"/>
      <c r="H454" s="130"/>
      <c r="I454" s="130"/>
      <c r="J454" s="130"/>
      <c r="K454" s="130"/>
      <c r="L454" s="130"/>
      <c r="M454" s="130"/>
      <c r="N454" s="157"/>
      <c r="O454" s="158"/>
      <c r="P454" s="159"/>
      <c r="Q454" s="130"/>
      <c r="R454" s="130"/>
      <c r="S454" s="130"/>
      <c r="T454" s="130"/>
      <c r="U454" s="130"/>
      <c r="V454" s="130"/>
      <c r="W454" s="130"/>
      <c r="X454" s="130"/>
      <c r="Y454" s="130"/>
      <c r="Z454" s="130"/>
    </row>
    <row r="455" spans="1:26" ht="15.75" customHeight="1">
      <c r="A455" s="130"/>
      <c r="B455" s="130"/>
      <c r="C455" s="130"/>
      <c r="D455" s="130"/>
      <c r="E455" s="130"/>
      <c r="F455" s="130"/>
      <c r="G455" s="130"/>
      <c r="H455" s="130"/>
      <c r="I455" s="130"/>
      <c r="J455" s="130"/>
      <c r="K455" s="130"/>
      <c r="L455" s="130"/>
      <c r="M455" s="130"/>
      <c r="N455" s="157"/>
      <c r="O455" s="158"/>
      <c r="P455" s="159"/>
      <c r="Q455" s="130"/>
      <c r="R455" s="130"/>
      <c r="S455" s="130"/>
      <c r="T455" s="130"/>
      <c r="U455" s="130"/>
      <c r="V455" s="130"/>
      <c r="W455" s="130"/>
      <c r="X455" s="130"/>
      <c r="Y455" s="130"/>
      <c r="Z455" s="130"/>
    </row>
    <row r="456" spans="1:26" ht="15.75" customHeight="1">
      <c r="A456" s="130"/>
      <c r="B456" s="130"/>
      <c r="C456" s="130"/>
      <c r="D456" s="130"/>
      <c r="E456" s="130"/>
      <c r="F456" s="130"/>
      <c r="G456" s="130"/>
      <c r="H456" s="130"/>
      <c r="I456" s="130"/>
      <c r="J456" s="130"/>
      <c r="K456" s="130"/>
      <c r="L456" s="130"/>
      <c r="M456" s="130"/>
      <c r="N456" s="157"/>
      <c r="O456" s="158"/>
      <c r="P456" s="159"/>
      <c r="Q456" s="130"/>
      <c r="R456" s="130"/>
      <c r="S456" s="130"/>
      <c r="T456" s="130"/>
      <c r="U456" s="130"/>
      <c r="V456" s="130"/>
      <c r="W456" s="130"/>
      <c r="X456" s="130"/>
      <c r="Y456" s="130"/>
      <c r="Z456" s="130"/>
    </row>
    <row r="457" spans="1:26" ht="15.75" customHeight="1">
      <c r="A457" s="130"/>
      <c r="B457" s="130"/>
      <c r="C457" s="130"/>
      <c r="D457" s="130"/>
      <c r="E457" s="130"/>
      <c r="F457" s="130"/>
      <c r="G457" s="130"/>
      <c r="H457" s="130"/>
      <c r="I457" s="130"/>
      <c r="J457" s="130"/>
      <c r="K457" s="130"/>
      <c r="L457" s="130"/>
      <c r="M457" s="130"/>
      <c r="N457" s="157"/>
      <c r="O457" s="158"/>
      <c r="P457" s="159"/>
      <c r="Q457" s="130"/>
      <c r="R457" s="130"/>
      <c r="S457" s="130"/>
      <c r="T457" s="130"/>
      <c r="U457" s="130"/>
      <c r="V457" s="130"/>
      <c r="W457" s="130"/>
      <c r="X457" s="130"/>
      <c r="Y457" s="130"/>
      <c r="Z457" s="130"/>
    </row>
    <row r="458" spans="1:26" ht="15.75" customHeight="1">
      <c r="A458" s="130"/>
      <c r="B458" s="130"/>
      <c r="C458" s="130"/>
      <c r="D458" s="130"/>
      <c r="E458" s="130"/>
      <c r="F458" s="130"/>
      <c r="G458" s="130"/>
      <c r="H458" s="130"/>
      <c r="I458" s="130"/>
      <c r="J458" s="130"/>
      <c r="K458" s="130"/>
      <c r="L458" s="130"/>
      <c r="M458" s="130"/>
      <c r="N458" s="157"/>
      <c r="O458" s="158"/>
      <c r="P458" s="159"/>
      <c r="Q458" s="130"/>
      <c r="R458" s="130"/>
      <c r="S458" s="130"/>
      <c r="T458" s="130"/>
      <c r="U458" s="130"/>
      <c r="V458" s="130"/>
      <c r="W458" s="130"/>
      <c r="X458" s="130"/>
      <c r="Y458" s="130"/>
      <c r="Z458" s="130"/>
    </row>
    <row r="459" spans="1:26" ht="15.75" customHeight="1">
      <c r="A459" s="130"/>
      <c r="B459" s="130"/>
      <c r="C459" s="130"/>
      <c r="D459" s="130"/>
      <c r="E459" s="130"/>
      <c r="F459" s="130"/>
      <c r="G459" s="130"/>
      <c r="H459" s="130"/>
      <c r="I459" s="130"/>
      <c r="J459" s="130"/>
      <c r="K459" s="130"/>
      <c r="L459" s="130"/>
      <c r="M459" s="130"/>
      <c r="N459" s="157"/>
      <c r="O459" s="158"/>
      <c r="P459" s="159"/>
      <c r="Q459" s="130"/>
      <c r="R459" s="130"/>
      <c r="S459" s="130"/>
      <c r="T459" s="130"/>
      <c r="U459" s="130"/>
      <c r="V459" s="130"/>
      <c r="W459" s="130"/>
      <c r="X459" s="130"/>
      <c r="Y459" s="130"/>
      <c r="Z459" s="130"/>
    </row>
    <row r="460" spans="1:26" ht="15.75" customHeight="1">
      <c r="A460" s="130"/>
      <c r="B460" s="130"/>
      <c r="C460" s="130"/>
      <c r="D460" s="130"/>
      <c r="E460" s="130"/>
      <c r="F460" s="130"/>
      <c r="G460" s="130"/>
      <c r="H460" s="130"/>
      <c r="I460" s="130"/>
      <c r="J460" s="130"/>
      <c r="K460" s="130"/>
      <c r="L460" s="130"/>
      <c r="M460" s="130"/>
      <c r="N460" s="157"/>
      <c r="O460" s="158"/>
      <c r="P460" s="159"/>
      <c r="Q460" s="130"/>
      <c r="R460" s="130"/>
      <c r="S460" s="130"/>
      <c r="T460" s="130"/>
      <c r="U460" s="130"/>
      <c r="V460" s="130"/>
      <c r="W460" s="130"/>
      <c r="X460" s="130"/>
      <c r="Y460" s="130"/>
      <c r="Z460" s="130"/>
    </row>
    <row r="461" spans="1:26" ht="15.75" customHeight="1">
      <c r="A461" s="130"/>
      <c r="B461" s="130"/>
      <c r="C461" s="130"/>
      <c r="D461" s="130"/>
      <c r="E461" s="130"/>
      <c r="F461" s="130"/>
      <c r="G461" s="130"/>
      <c r="H461" s="130"/>
      <c r="I461" s="130"/>
      <c r="J461" s="130"/>
      <c r="K461" s="130"/>
      <c r="L461" s="130"/>
      <c r="M461" s="130"/>
      <c r="N461" s="157"/>
      <c r="O461" s="158"/>
      <c r="P461" s="159"/>
      <c r="Q461" s="130"/>
      <c r="R461" s="130"/>
      <c r="S461" s="130"/>
      <c r="T461" s="130"/>
      <c r="U461" s="130"/>
      <c r="V461" s="130"/>
      <c r="W461" s="130"/>
      <c r="X461" s="130"/>
      <c r="Y461" s="130"/>
      <c r="Z461" s="130"/>
    </row>
    <row r="462" spans="1:26" ht="15.75" customHeight="1">
      <c r="A462" s="130"/>
      <c r="B462" s="130"/>
      <c r="C462" s="130"/>
      <c r="D462" s="130"/>
      <c r="E462" s="130"/>
      <c r="F462" s="130"/>
      <c r="G462" s="130"/>
      <c r="H462" s="130"/>
      <c r="I462" s="130"/>
      <c r="J462" s="130"/>
      <c r="K462" s="130"/>
      <c r="L462" s="130"/>
      <c r="M462" s="130"/>
      <c r="N462" s="157"/>
      <c r="O462" s="158"/>
      <c r="P462" s="159"/>
      <c r="Q462" s="130"/>
      <c r="R462" s="130"/>
      <c r="S462" s="130"/>
      <c r="T462" s="130"/>
      <c r="U462" s="130"/>
      <c r="V462" s="130"/>
      <c r="W462" s="130"/>
      <c r="X462" s="130"/>
      <c r="Y462" s="130"/>
      <c r="Z462" s="130"/>
    </row>
    <row r="463" spans="1:26" ht="15.75" customHeight="1">
      <c r="A463" s="130"/>
      <c r="B463" s="130"/>
      <c r="C463" s="130"/>
      <c r="D463" s="130"/>
      <c r="E463" s="130"/>
      <c r="F463" s="130"/>
      <c r="G463" s="130"/>
      <c r="H463" s="130"/>
      <c r="I463" s="130"/>
      <c r="J463" s="130"/>
      <c r="K463" s="130"/>
      <c r="L463" s="130"/>
      <c r="M463" s="130"/>
      <c r="N463" s="157"/>
      <c r="O463" s="158"/>
      <c r="P463" s="159"/>
      <c r="Q463" s="130"/>
      <c r="R463" s="130"/>
      <c r="S463" s="130"/>
      <c r="T463" s="130"/>
      <c r="U463" s="130"/>
      <c r="V463" s="130"/>
      <c r="W463" s="130"/>
      <c r="X463" s="130"/>
      <c r="Y463" s="130"/>
      <c r="Z463" s="130"/>
    </row>
    <row r="464" spans="1:26" ht="15.75" customHeight="1">
      <c r="A464" s="130"/>
      <c r="B464" s="130"/>
      <c r="C464" s="130"/>
      <c r="D464" s="130"/>
      <c r="E464" s="130"/>
      <c r="F464" s="130"/>
      <c r="G464" s="130"/>
      <c r="H464" s="130"/>
      <c r="I464" s="130"/>
      <c r="J464" s="130"/>
      <c r="K464" s="130"/>
      <c r="L464" s="130"/>
      <c r="M464" s="130"/>
      <c r="N464" s="157"/>
      <c r="O464" s="158"/>
      <c r="P464" s="159"/>
      <c r="Q464" s="130"/>
      <c r="R464" s="130"/>
      <c r="S464" s="130"/>
      <c r="T464" s="130"/>
      <c r="U464" s="130"/>
      <c r="V464" s="130"/>
      <c r="W464" s="130"/>
      <c r="X464" s="130"/>
      <c r="Y464" s="130"/>
      <c r="Z464" s="130"/>
    </row>
    <row r="465" spans="1:26" ht="15.75" customHeight="1">
      <c r="A465" s="130"/>
      <c r="B465" s="130"/>
      <c r="C465" s="130"/>
      <c r="D465" s="130"/>
      <c r="E465" s="130"/>
      <c r="F465" s="130"/>
      <c r="G465" s="130"/>
      <c r="H465" s="130"/>
      <c r="I465" s="130"/>
      <c r="J465" s="130"/>
      <c r="K465" s="130"/>
      <c r="L465" s="130"/>
      <c r="M465" s="130"/>
      <c r="N465" s="157"/>
      <c r="O465" s="158"/>
      <c r="P465" s="159"/>
      <c r="Q465" s="130"/>
      <c r="R465" s="130"/>
      <c r="S465" s="130"/>
      <c r="T465" s="130"/>
      <c r="U465" s="130"/>
      <c r="V465" s="130"/>
      <c r="W465" s="130"/>
      <c r="X465" s="130"/>
      <c r="Y465" s="130"/>
      <c r="Z465" s="130"/>
    </row>
    <row r="466" spans="1:26" ht="15.75" customHeight="1">
      <c r="A466" s="130"/>
      <c r="B466" s="130"/>
      <c r="C466" s="130"/>
      <c r="D466" s="130"/>
      <c r="E466" s="130"/>
      <c r="F466" s="130"/>
      <c r="G466" s="130"/>
      <c r="H466" s="130"/>
      <c r="I466" s="130"/>
      <c r="J466" s="130"/>
      <c r="K466" s="130"/>
      <c r="L466" s="130"/>
      <c r="M466" s="130"/>
      <c r="N466" s="157"/>
      <c r="O466" s="158"/>
      <c r="P466" s="159"/>
      <c r="Q466" s="130"/>
      <c r="R466" s="130"/>
      <c r="S466" s="130"/>
      <c r="T466" s="130"/>
      <c r="U466" s="130"/>
      <c r="V466" s="130"/>
      <c r="W466" s="130"/>
      <c r="X466" s="130"/>
      <c r="Y466" s="130"/>
      <c r="Z466" s="130"/>
    </row>
    <row r="467" spans="1:26" ht="15.75" customHeight="1">
      <c r="A467" s="130"/>
      <c r="B467" s="130"/>
      <c r="C467" s="130"/>
      <c r="D467" s="130"/>
      <c r="E467" s="130"/>
      <c r="F467" s="130"/>
      <c r="G467" s="130"/>
      <c r="H467" s="130"/>
      <c r="I467" s="130"/>
      <c r="J467" s="130"/>
      <c r="K467" s="130"/>
      <c r="L467" s="130"/>
      <c r="M467" s="130"/>
      <c r="N467" s="157"/>
      <c r="O467" s="158"/>
      <c r="P467" s="159"/>
      <c r="Q467" s="130"/>
      <c r="R467" s="130"/>
      <c r="S467" s="130"/>
      <c r="T467" s="130"/>
      <c r="U467" s="130"/>
      <c r="V467" s="130"/>
      <c r="W467" s="130"/>
      <c r="X467" s="130"/>
      <c r="Y467" s="130"/>
      <c r="Z467" s="130"/>
    </row>
    <row r="468" spans="1:26" ht="15.75" customHeight="1">
      <c r="A468" s="130"/>
      <c r="B468" s="130"/>
      <c r="C468" s="130"/>
      <c r="D468" s="130"/>
      <c r="E468" s="130"/>
      <c r="F468" s="130"/>
      <c r="G468" s="130"/>
      <c r="H468" s="130"/>
      <c r="I468" s="130"/>
      <c r="J468" s="130"/>
      <c r="K468" s="130"/>
      <c r="L468" s="130"/>
      <c r="M468" s="130"/>
      <c r="N468" s="157"/>
      <c r="O468" s="158"/>
      <c r="P468" s="159"/>
      <c r="Q468" s="130"/>
      <c r="R468" s="130"/>
      <c r="S468" s="130"/>
      <c r="T468" s="130"/>
      <c r="U468" s="130"/>
      <c r="V468" s="130"/>
      <c r="W468" s="130"/>
      <c r="X468" s="130"/>
      <c r="Y468" s="130"/>
      <c r="Z468" s="130"/>
    </row>
    <row r="469" spans="1:26" ht="15.75" customHeight="1">
      <c r="A469" s="130"/>
      <c r="B469" s="130"/>
      <c r="C469" s="130"/>
      <c r="D469" s="130"/>
      <c r="E469" s="130"/>
      <c r="F469" s="130"/>
      <c r="G469" s="130"/>
      <c r="H469" s="130"/>
      <c r="I469" s="130"/>
      <c r="J469" s="130"/>
      <c r="K469" s="130"/>
      <c r="L469" s="130"/>
      <c r="M469" s="130"/>
      <c r="N469" s="157"/>
      <c r="O469" s="158"/>
      <c r="P469" s="159"/>
      <c r="Q469" s="130"/>
      <c r="R469" s="130"/>
      <c r="S469" s="130"/>
      <c r="T469" s="130"/>
      <c r="U469" s="130"/>
      <c r="V469" s="130"/>
      <c r="W469" s="130"/>
      <c r="X469" s="130"/>
      <c r="Y469" s="130"/>
      <c r="Z469" s="130"/>
    </row>
    <row r="470" spans="1:26" ht="15.75" customHeight="1">
      <c r="A470" s="130"/>
      <c r="B470" s="130"/>
      <c r="C470" s="130"/>
      <c r="D470" s="130"/>
      <c r="E470" s="130"/>
      <c r="F470" s="130"/>
      <c r="G470" s="130"/>
      <c r="H470" s="130"/>
      <c r="I470" s="130"/>
      <c r="J470" s="130"/>
      <c r="K470" s="130"/>
      <c r="L470" s="130"/>
      <c r="M470" s="130"/>
      <c r="N470" s="157"/>
      <c r="O470" s="158"/>
      <c r="P470" s="159"/>
      <c r="Q470" s="130"/>
      <c r="R470" s="130"/>
      <c r="S470" s="130"/>
      <c r="T470" s="130"/>
      <c r="U470" s="130"/>
      <c r="V470" s="130"/>
      <c r="W470" s="130"/>
      <c r="X470" s="130"/>
      <c r="Y470" s="130"/>
      <c r="Z470" s="130"/>
    </row>
    <row r="471" spans="1:26" ht="15.75" customHeight="1">
      <c r="A471" s="130"/>
      <c r="B471" s="130"/>
      <c r="C471" s="130"/>
      <c r="D471" s="130"/>
      <c r="E471" s="130"/>
      <c r="F471" s="130"/>
      <c r="G471" s="130"/>
      <c r="H471" s="130"/>
      <c r="I471" s="130"/>
      <c r="J471" s="130"/>
      <c r="K471" s="130"/>
      <c r="L471" s="130"/>
      <c r="M471" s="130"/>
      <c r="N471" s="157"/>
      <c r="O471" s="158"/>
      <c r="P471" s="159"/>
      <c r="Q471" s="130"/>
      <c r="R471" s="130"/>
      <c r="S471" s="130"/>
      <c r="T471" s="130"/>
      <c r="U471" s="130"/>
      <c r="V471" s="130"/>
      <c r="W471" s="130"/>
      <c r="X471" s="130"/>
      <c r="Y471" s="130"/>
      <c r="Z471" s="130"/>
    </row>
    <row r="472" spans="1:26" ht="15.75" customHeight="1">
      <c r="A472" s="130"/>
      <c r="B472" s="130"/>
      <c r="C472" s="130"/>
      <c r="D472" s="130"/>
      <c r="E472" s="130"/>
      <c r="F472" s="130"/>
      <c r="G472" s="130"/>
      <c r="H472" s="130"/>
      <c r="I472" s="130"/>
      <c r="J472" s="130"/>
      <c r="K472" s="130"/>
      <c r="L472" s="130"/>
      <c r="M472" s="130"/>
      <c r="N472" s="157"/>
      <c r="O472" s="158"/>
      <c r="P472" s="159"/>
      <c r="Q472" s="130"/>
      <c r="R472" s="130"/>
      <c r="S472" s="130"/>
      <c r="T472" s="130"/>
      <c r="U472" s="130"/>
      <c r="V472" s="130"/>
      <c r="W472" s="130"/>
      <c r="X472" s="130"/>
      <c r="Y472" s="130"/>
      <c r="Z472" s="130"/>
    </row>
    <row r="473" spans="1:26" ht="15.75" customHeight="1">
      <c r="A473" s="130"/>
      <c r="B473" s="130"/>
      <c r="C473" s="130"/>
      <c r="D473" s="130"/>
      <c r="E473" s="130"/>
      <c r="F473" s="130"/>
      <c r="G473" s="130"/>
      <c r="H473" s="130"/>
      <c r="I473" s="130"/>
      <c r="J473" s="130"/>
      <c r="K473" s="130"/>
      <c r="L473" s="130"/>
      <c r="M473" s="130"/>
      <c r="N473" s="157"/>
      <c r="O473" s="158"/>
      <c r="P473" s="159"/>
      <c r="Q473" s="130"/>
      <c r="R473" s="130"/>
      <c r="S473" s="130"/>
      <c r="T473" s="130"/>
      <c r="U473" s="130"/>
      <c r="V473" s="130"/>
      <c r="W473" s="130"/>
      <c r="X473" s="130"/>
      <c r="Y473" s="130"/>
      <c r="Z473" s="130"/>
    </row>
    <row r="474" spans="1:26" ht="15.75" customHeight="1">
      <c r="A474" s="130"/>
      <c r="B474" s="130"/>
      <c r="C474" s="130"/>
      <c r="D474" s="130"/>
      <c r="E474" s="130"/>
      <c r="F474" s="130"/>
      <c r="G474" s="130"/>
      <c r="H474" s="130"/>
      <c r="I474" s="130"/>
      <c r="J474" s="130"/>
      <c r="K474" s="130"/>
      <c r="L474" s="130"/>
      <c r="M474" s="130"/>
      <c r="N474" s="157"/>
      <c r="O474" s="158"/>
      <c r="P474" s="159"/>
      <c r="Q474" s="130"/>
      <c r="R474" s="130"/>
      <c r="S474" s="130"/>
      <c r="T474" s="130"/>
      <c r="U474" s="130"/>
      <c r="V474" s="130"/>
      <c r="W474" s="130"/>
      <c r="X474" s="130"/>
      <c r="Y474" s="130"/>
      <c r="Z474" s="130"/>
    </row>
    <row r="475" spans="1:26" ht="15.75" customHeight="1">
      <c r="A475" s="130"/>
      <c r="B475" s="130"/>
      <c r="C475" s="130"/>
      <c r="D475" s="130"/>
      <c r="E475" s="130"/>
      <c r="F475" s="130"/>
      <c r="G475" s="130"/>
      <c r="H475" s="130"/>
      <c r="I475" s="130"/>
      <c r="J475" s="130"/>
      <c r="K475" s="130"/>
      <c r="L475" s="130"/>
      <c r="M475" s="130"/>
      <c r="N475" s="157"/>
      <c r="O475" s="158"/>
      <c r="P475" s="159"/>
      <c r="Q475" s="130"/>
      <c r="R475" s="130"/>
      <c r="S475" s="130"/>
      <c r="T475" s="130"/>
      <c r="U475" s="130"/>
      <c r="V475" s="130"/>
      <c r="W475" s="130"/>
      <c r="X475" s="130"/>
      <c r="Y475" s="130"/>
      <c r="Z475" s="130"/>
    </row>
    <row r="476" spans="1:26" ht="15.75" customHeight="1">
      <c r="A476" s="130"/>
      <c r="B476" s="130"/>
      <c r="C476" s="130"/>
      <c r="D476" s="130"/>
      <c r="E476" s="130"/>
      <c r="F476" s="130"/>
      <c r="G476" s="130"/>
      <c r="H476" s="130"/>
      <c r="I476" s="130"/>
      <c r="J476" s="130"/>
      <c r="K476" s="130"/>
      <c r="L476" s="130"/>
      <c r="M476" s="130"/>
      <c r="N476" s="157"/>
      <c r="O476" s="158"/>
      <c r="P476" s="159"/>
      <c r="Q476" s="130"/>
      <c r="R476" s="130"/>
      <c r="S476" s="130"/>
      <c r="T476" s="130"/>
      <c r="U476" s="130"/>
      <c r="V476" s="130"/>
      <c r="W476" s="130"/>
      <c r="X476" s="130"/>
      <c r="Y476" s="130"/>
      <c r="Z476" s="130"/>
    </row>
    <row r="477" spans="1:26" ht="15.75" customHeight="1">
      <c r="A477" s="130"/>
      <c r="B477" s="130"/>
      <c r="C477" s="130"/>
      <c r="D477" s="130"/>
      <c r="E477" s="130"/>
      <c r="F477" s="130"/>
      <c r="G477" s="130"/>
      <c r="H477" s="130"/>
      <c r="I477" s="130"/>
      <c r="J477" s="130"/>
      <c r="K477" s="130"/>
      <c r="L477" s="130"/>
      <c r="M477" s="130"/>
      <c r="N477" s="157"/>
      <c r="O477" s="158"/>
      <c r="P477" s="159"/>
      <c r="Q477" s="130"/>
      <c r="R477" s="130"/>
      <c r="S477" s="130"/>
      <c r="T477" s="130"/>
      <c r="U477" s="130"/>
      <c r="V477" s="130"/>
      <c r="W477" s="130"/>
      <c r="X477" s="130"/>
      <c r="Y477" s="130"/>
      <c r="Z477" s="130"/>
    </row>
    <row r="478" spans="1:26" ht="15.75" customHeight="1">
      <c r="A478" s="130"/>
      <c r="B478" s="130"/>
      <c r="C478" s="130"/>
      <c r="D478" s="130"/>
      <c r="E478" s="130"/>
      <c r="F478" s="130"/>
      <c r="G478" s="130"/>
      <c r="H478" s="130"/>
      <c r="I478" s="130"/>
      <c r="J478" s="130"/>
      <c r="K478" s="130"/>
      <c r="L478" s="130"/>
      <c r="M478" s="130"/>
      <c r="N478" s="157"/>
      <c r="O478" s="158"/>
      <c r="P478" s="159"/>
      <c r="Q478" s="130"/>
      <c r="R478" s="130"/>
      <c r="S478" s="130"/>
      <c r="T478" s="130"/>
      <c r="U478" s="130"/>
      <c r="V478" s="130"/>
      <c r="W478" s="130"/>
      <c r="X478" s="130"/>
      <c r="Y478" s="130"/>
      <c r="Z478" s="130"/>
    </row>
    <row r="479" spans="1:26" ht="15.75" customHeight="1">
      <c r="A479" s="130"/>
      <c r="B479" s="130"/>
      <c r="C479" s="130"/>
      <c r="D479" s="130"/>
      <c r="E479" s="130"/>
      <c r="F479" s="130"/>
      <c r="G479" s="130"/>
      <c r="H479" s="130"/>
      <c r="I479" s="130"/>
      <c r="J479" s="130"/>
      <c r="K479" s="130"/>
      <c r="L479" s="130"/>
      <c r="M479" s="130"/>
      <c r="N479" s="157"/>
      <c r="O479" s="158"/>
      <c r="P479" s="159"/>
      <c r="Q479" s="130"/>
      <c r="R479" s="130"/>
      <c r="S479" s="130"/>
      <c r="T479" s="130"/>
      <c r="U479" s="130"/>
      <c r="V479" s="130"/>
      <c r="W479" s="130"/>
      <c r="X479" s="130"/>
      <c r="Y479" s="130"/>
      <c r="Z479" s="130"/>
    </row>
    <row r="480" spans="1:26" ht="15.75" customHeight="1">
      <c r="A480" s="130"/>
      <c r="B480" s="130"/>
      <c r="C480" s="130"/>
      <c r="D480" s="130"/>
      <c r="E480" s="130"/>
      <c r="F480" s="130"/>
      <c r="G480" s="130"/>
      <c r="H480" s="130"/>
      <c r="I480" s="130"/>
      <c r="J480" s="130"/>
      <c r="K480" s="130"/>
      <c r="L480" s="130"/>
      <c r="M480" s="130"/>
      <c r="N480" s="157"/>
      <c r="O480" s="158"/>
      <c r="P480" s="159"/>
      <c r="Q480" s="130"/>
      <c r="R480" s="130"/>
      <c r="S480" s="130"/>
      <c r="T480" s="130"/>
      <c r="U480" s="130"/>
      <c r="V480" s="130"/>
      <c r="W480" s="130"/>
      <c r="X480" s="130"/>
      <c r="Y480" s="130"/>
      <c r="Z480" s="130"/>
    </row>
    <row r="481" spans="1:26" ht="15.75" customHeight="1">
      <c r="A481" s="130"/>
      <c r="B481" s="130"/>
      <c r="C481" s="130"/>
      <c r="D481" s="130"/>
      <c r="E481" s="130"/>
      <c r="F481" s="130"/>
      <c r="G481" s="130"/>
      <c r="H481" s="130"/>
      <c r="I481" s="130"/>
      <c r="J481" s="130"/>
      <c r="K481" s="130"/>
      <c r="L481" s="130"/>
      <c r="M481" s="130"/>
      <c r="N481" s="157"/>
      <c r="O481" s="158"/>
      <c r="P481" s="159"/>
      <c r="Q481" s="130"/>
      <c r="R481" s="130"/>
      <c r="S481" s="130"/>
      <c r="T481" s="130"/>
      <c r="U481" s="130"/>
      <c r="V481" s="130"/>
      <c r="W481" s="130"/>
      <c r="X481" s="130"/>
      <c r="Y481" s="130"/>
      <c r="Z481" s="130"/>
    </row>
    <row r="482" spans="1:26" ht="15.75" customHeight="1">
      <c r="A482" s="130"/>
      <c r="B482" s="130"/>
      <c r="C482" s="130"/>
      <c r="D482" s="130"/>
      <c r="E482" s="130"/>
      <c r="F482" s="130"/>
      <c r="G482" s="130"/>
      <c r="H482" s="130"/>
      <c r="I482" s="130"/>
      <c r="J482" s="130"/>
      <c r="K482" s="130"/>
      <c r="L482" s="130"/>
      <c r="M482" s="130"/>
      <c r="N482" s="157"/>
      <c r="O482" s="158"/>
      <c r="P482" s="159"/>
      <c r="Q482" s="130"/>
      <c r="R482" s="130"/>
      <c r="S482" s="130"/>
      <c r="T482" s="130"/>
      <c r="U482" s="130"/>
      <c r="V482" s="130"/>
      <c r="W482" s="130"/>
      <c r="X482" s="130"/>
      <c r="Y482" s="130"/>
      <c r="Z482" s="130"/>
    </row>
    <row r="483" spans="1:26" ht="15.75" customHeight="1">
      <c r="A483" s="130"/>
      <c r="B483" s="130"/>
      <c r="C483" s="130"/>
      <c r="D483" s="130"/>
      <c r="E483" s="130"/>
      <c r="F483" s="130"/>
      <c r="G483" s="130"/>
      <c r="H483" s="130"/>
      <c r="I483" s="130"/>
      <c r="J483" s="130"/>
      <c r="K483" s="130"/>
      <c r="L483" s="130"/>
      <c r="M483" s="130"/>
      <c r="N483" s="157"/>
      <c r="O483" s="158"/>
      <c r="P483" s="159"/>
      <c r="Q483" s="130"/>
      <c r="R483" s="130"/>
      <c r="S483" s="130"/>
      <c r="T483" s="130"/>
      <c r="U483" s="130"/>
      <c r="V483" s="130"/>
      <c r="W483" s="130"/>
      <c r="X483" s="130"/>
      <c r="Y483" s="130"/>
      <c r="Z483" s="130"/>
    </row>
    <row r="484" spans="1:26" ht="15.75" customHeight="1">
      <c r="A484" s="130"/>
      <c r="B484" s="130"/>
      <c r="C484" s="130"/>
      <c r="D484" s="130"/>
      <c r="E484" s="130"/>
      <c r="F484" s="130"/>
      <c r="G484" s="130"/>
      <c r="H484" s="130"/>
      <c r="I484" s="130"/>
      <c r="J484" s="130"/>
      <c r="K484" s="130"/>
      <c r="L484" s="130"/>
      <c r="M484" s="130"/>
      <c r="N484" s="157"/>
      <c r="O484" s="158"/>
      <c r="P484" s="159"/>
      <c r="Q484" s="130"/>
      <c r="R484" s="130"/>
      <c r="S484" s="130"/>
      <c r="T484" s="130"/>
      <c r="U484" s="130"/>
      <c r="V484" s="130"/>
      <c r="W484" s="130"/>
      <c r="X484" s="130"/>
      <c r="Y484" s="130"/>
      <c r="Z484" s="130"/>
    </row>
    <row r="485" spans="1:26" ht="15.75" customHeight="1">
      <c r="A485" s="130"/>
      <c r="B485" s="130"/>
      <c r="C485" s="130"/>
      <c r="D485" s="130"/>
      <c r="E485" s="130"/>
      <c r="F485" s="130"/>
      <c r="G485" s="130"/>
      <c r="H485" s="130"/>
      <c r="I485" s="130"/>
      <c r="J485" s="130"/>
      <c r="K485" s="130"/>
      <c r="L485" s="130"/>
      <c r="M485" s="130"/>
      <c r="N485" s="157"/>
      <c r="O485" s="158"/>
      <c r="P485" s="159"/>
      <c r="Q485" s="130"/>
      <c r="R485" s="130"/>
      <c r="S485" s="130"/>
      <c r="T485" s="130"/>
      <c r="U485" s="130"/>
      <c r="V485" s="130"/>
      <c r="W485" s="130"/>
      <c r="X485" s="130"/>
      <c r="Y485" s="130"/>
      <c r="Z485" s="130"/>
    </row>
    <row r="486" spans="1:26" ht="15.75" customHeight="1">
      <c r="A486" s="130"/>
      <c r="B486" s="130"/>
      <c r="C486" s="130"/>
      <c r="D486" s="130"/>
      <c r="E486" s="130"/>
      <c r="F486" s="130"/>
      <c r="G486" s="130"/>
      <c r="H486" s="130"/>
      <c r="I486" s="130"/>
      <c r="J486" s="130"/>
      <c r="K486" s="130"/>
      <c r="L486" s="130"/>
      <c r="M486" s="130"/>
      <c r="N486" s="157"/>
      <c r="O486" s="158"/>
      <c r="P486" s="159"/>
      <c r="Q486" s="130"/>
      <c r="R486" s="130"/>
      <c r="S486" s="130"/>
      <c r="T486" s="130"/>
      <c r="U486" s="130"/>
      <c r="V486" s="130"/>
      <c r="W486" s="130"/>
      <c r="X486" s="130"/>
      <c r="Y486" s="130"/>
      <c r="Z486" s="130"/>
    </row>
    <row r="487" spans="1:26" ht="15.75" customHeight="1">
      <c r="A487" s="130"/>
      <c r="B487" s="130"/>
      <c r="C487" s="130"/>
      <c r="D487" s="130"/>
      <c r="E487" s="130"/>
      <c r="F487" s="130"/>
      <c r="G487" s="130"/>
      <c r="H487" s="130"/>
      <c r="I487" s="130"/>
      <c r="J487" s="130"/>
      <c r="K487" s="130"/>
      <c r="L487" s="130"/>
      <c r="M487" s="130"/>
      <c r="N487" s="157"/>
      <c r="O487" s="158"/>
      <c r="P487" s="159"/>
      <c r="Q487" s="130"/>
      <c r="R487" s="130"/>
      <c r="S487" s="130"/>
      <c r="T487" s="130"/>
      <c r="U487" s="130"/>
      <c r="V487" s="130"/>
      <c r="W487" s="130"/>
      <c r="X487" s="130"/>
      <c r="Y487" s="130"/>
      <c r="Z487" s="130"/>
    </row>
    <row r="488" spans="1:26" ht="15.75" customHeight="1">
      <c r="A488" s="130"/>
      <c r="B488" s="130"/>
      <c r="C488" s="130"/>
      <c r="D488" s="130"/>
      <c r="E488" s="130"/>
      <c r="F488" s="130"/>
      <c r="G488" s="130"/>
      <c r="H488" s="130"/>
      <c r="I488" s="130"/>
      <c r="J488" s="130"/>
      <c r="K488" s="130"/>
      <c r="L488" s="130"/>
      <c r="M488" s="130"/>
      <c r="N488" s="157"/>
      <c r="O488" s="158"/>
      <c r="P488" s="159"/>
      <c r="Q488" s="130"/>
      <c r="R488" s="130"/>
      <c r="S488" s="130"/>
      <c r="T488" s="130"/>
      <c r="U488" s="130"/>
      <c r="V488" s="130"/>
      <c r="W488" s="130"/>
      <c r="X488" s="130"/>
      <c r="Y488" s="130"/>
      <c r="Z488" s="130"/>
    </row>
    <row r="489" spans="1:26" ht="15.75" customHeight="1">
      <c r="A489" s="130"/>
      <c r="B489" s="130"/>
      <c r="C489" s="130"/>
      <c r="D489" s="130"/>
      <c r="E489" s="130"/>
      <c r="F489" s="130"/>
      <c r="G489" s="130"/>
      <c r="H489" s="130"/>
      <c r="I489" s="130"/>
      <c r="J489" s="130"/>
      <c r="K489" s="130"/>
      <c r="L489" s="130"/>
      <c r="M489" s="130"/>
      <c r="N489" s="157"/>
      <c r="O489" s="158"/>
      <c r="P489" s="159"/>
      <c r="Q489" s="130"/>
      <c r="R489" s="130"/>
      <c r="S489" s="130"/>
      <c r="T489" s="130"/>
      <c r="U489" s="130"/>
      <c r="V489" s="130"/>
      <c r="W489" s="130"/>
      <c r="X489" s="130"/>
      <c r="Y489" s="130"/>
      <c r="Z489" s="130"/>
    </row>
    <row r="490" spans="1:26" ht="15.75" customHeight="1">
      <c r="A490" s="130"/>
      <c r="B490" s="130"/>
      <c r="C490" s="130"/>
      <c r="D490" s="130"/>
      <c r="E490" s="130"/>
      <c r="F490" s="130"/>
      <c r="G490" s="130"/>
      <c r="H490" s="130"/>
      <c r="I490" s="130"/>
      <c r="J490" s="130"/>
      <c r="K490" s="130"/>
      <c r="L490" s="130"/>
      <c r="M490" s="130"/>
      <c r="N490" s="157"/>
      <c r="O490" s="158"/>
      <c r="P490" s="159"/>
      <c r="Q490" s="130"/>
      <c r="R490" s="130"/>
      <c r="S490" s="130"/>
      <c r="T490" s="130"/>
      <c r="U490" s="130"/>
      <c r="V490" s="130"/>
      <c r="W490" s="130"/>
      <c r="X490" s="130"/>
      <c r="Y490" s="130"/>
      <c r="Z490" s="130"/>
    </row>
    <row r="491" spans="1:26" ht="15.75" customHeight="1">
      <c r="A491" s="130"/>
      <c r="B491" s="130"/>
      <c r="C491" s="130"/>
      <c r="D491" s="130"/>
      <c r="E491" s="130"/>
      <c r="F491" s="130"/>
      <c r="G491" s="130"/>
      <c r="H491" s="130"/>
      <c r="I491" s="130"/>
      <c r="J491" s="130"/>
      <c r="K491" s="130"/>
      <c r="L491" s="130"/>
      <c r="M491" s="130"/>
      <c r="N491" s="157"/>
      <c r="O491" s="158"/>
      <c r="P491" s="159"/>
      <c r="Q491" s="130"/>
      <c r="R491" s="130"/>
      <c r="S491" s="130"/>
      <c r="T491" s="130"/>
      <c r="U491" s="130"/>
      <c r="V491" s="130"/>
      <c r="W491" s="130"/>
      <c r="X491" s="130"/>
      <c r="Y491" s="130"/>
      <c r="Z491" s="130"/>
    </row>
    <row r="492" spans="1:26" ht="15.75" customHeight="1">
      <c r="A492" s="130"/>
      <c r="B492" s="130"/>
      <c r="C492" s="130"/>
      <c r="D492" s="130"/>
      <c r="E492" s="130"/>
      <c r="F492" s="130"/>
      <c r="G492" s="130"/>
      <c r="H492" s="130"/>
      <c r="I492" s="130"/>
      <c r="J492" s="130"/>
      <c r="K492" s="130"/>
      <c r="L492" s="130"/>
      <c r="M492" s="130"/>
      <c r="N492" s="157"/>
      <c r="O492" s="158"/>
      <c r="P492" s="159"/>
      <c r="Q492" s="130"/>
      <c r="R492" s="130"/>
      <c r="S492" s="130"/>
      <c r="T492" s="130"/>
      <c r="U492" s="130"/>
      <c r="V492" s="130"/>
      <c r="W492" s="130"/>
      <c r="X492" s="130"/>
      <c r="Y492" s="130"/>
      <c r="Z492" s="130"/>
    </row>
    <row r="493" spans="1:26" ht="15.75" customHeight="1">
      <c r="A493" s="130"/>
      <c r="B493" s="130"/>
      <c r="C493" s="130"/>
      <c r="D493" s="130"/>
      <c r="E493" s="130"/>
      <c r="F493" s="130"/>
      <c r="G493" s="130"/>
      <c r="H493" s="130"/>
      <c r="I493" s="130"/>
      <c r="J493" s="130"/>
      <c r="K493" s="130"/>
      <c r="L493" s="130"/>
      <c r="M493" s="130"/>
      <c r="N493" s="157"/>
      <c r="O493" s="158"/>
      <c r="P493" s="159"/>
      <c r="Q493" s="130"/>
      <c r="R493" s="130"/>
      <c r="S493" s="130"/>
      <c r="T493" s="130"/>
      <c r="U493" s="130"/>
      <c r="V493" s="130"/>
      <c r="W493" s="130"/>
      <c r="X493" s="130"/>
      <c r="Y493" s="130"/>
      <c r="Z493" s="130"/>
    </row>
    <row r="494" spans="1:26" ht="15.75" customHeight="1">
      <c r="A494" s="130"/>
      <c r="B494" s="130"/>
      <c r="C494" s="130"/>
      <c r="D494" s="130"/>
      <c r="E494" s="130"/>
      <c r="F494" s="130"/>
      <c r="G494" s="130"/>
      <c r="H494" s="130"/>
      <c r="I494" s="130"/>
      <c r="J494" s="130"/>
      <c r="K494" s="130"/>
      <c r="L494" s="130"/>
      <c r="M494" s="130"/>
      <c r="N494" s="157"/>
      <c r="O494" s="158"/>
      <c r="P494" s="159"/>
      <c r="Q494" s="130"/>
      <c r="R494" s="130"/>
      <c r="S494" s="130"/>
      <c r="T494" s="130"/>
      <c r="U494" s="130"/>
      <c r="V494" s="130"/>
      <c r="W494" s="130"/>
      <c r="X494" s="130"/>
      <c r="Y494" s="130"/>
      <c r="Z494" s="130"/>
    </row>
    <row r="495" spans="1:26" ht="15.75" customHeight="1">
      <c r="A495" s="130"/>
      <c r="B495" s="130"/>
      <c r="C495" s="130"/>
      <c r="D495" s="130"/>
      <c r="E495" s="130"/>
      <c r="F495" s="130"/>
      <c r="G495" s="130"/>
      <c r="H495" s="130"/>
      <c r="I495" s="130"/>
      <c r="J495" s="130"/>
      <c r="K495" s="130"/>
      <c r="L495" s="130"/>
      <c r="M495" s="130"/>
      <c r="N495" s="157"/>
      <c r="O495" s="158"/>
      <c r="P495" s="159"/>
      <c r="Q495" s="130"/>
      <c r="R495" s="130"/>
      <c r="S495" s="130"/>
      <c r="T495" s="130"/>
      <c r="U495" s="130"/>
      <c r="V495" s="130"/>
      <c r="W495" s="130"/>
      <c r="X495" s="130"/>
      <c r="Y495" s="130"/>
      <c r="Z495" s="130"/>
    </row>
    <row r="496" spans="1:26" ht="15.75" customHeight="1">
      <c r="A496" s="130"/>
      <c r="B496" s="130"/>
      <c r="C496" s="130"/>
      <c r="D496" s="130"/>
      <c r="E496" s="130"/>
      <c r="F496" s="130"/>
      <c r="G496" s="130"/>
      <c r="H496" s="130"/>
      <c r="I496" s="130"/>
      <c r="J496" s="130"/>
      <c r="K496" s="130"/>
      <c r="L496" s="130"/>
      <c r="M496" s="130"/>
      <c r="N496" s="157"/>
      <c r="O496" s="158"/>
      <c r="P496" s="159"/>
      <c r="Q496" s="130"/>
      <c r="R496" s="130"/>
      <c r="S496" s="130"/>
      <c r="T496" s="130"/>
      <c r="U496" s="130"/>
      <c r="V496" s="130"/>
      <c r="W496" s="130"/>
      <c r="X496" s="130"/>
      <c r="Y496" s="130"/>
      <c r="Z496" s="130"/>
    </row>
    <row r="497" spans="1:26" ht="15.75" customHeight="1">
      <c r="A497" s="130"/>
      <c r="B497" s="130"/>
      <c r="C497" s="130"/>
      <c r="D497" s="130"/>
      <c r="E497" s="130"/>
      <c r="F497" s="130"/>
      <c r="G497" s="130"/>
      <c r="H497" s="130"/>
      <c r="I497" s="130"/>
      <c r="J497" s="130"/>
      <c r="K497" s="130"/>
      <c r="L497" s="130"/>
      <c r="M497" s="130"/>
      <c r="N497" s="157"/>
      <c r="O497" s="158"/>
      <c r="P497" s="159"/>
      <c r="Q497" s="130"/>
      <c r="R497" s="130"/>
      <c r="S497" s="130"/>
      <c r="T497" s="130"/>
      <c r="U497" s="130"/>
      <c r="V497" s="130"/>
      <c r="W497" s="130"/>
      <c r="X497" s="130"/>
      <c r="Y497" s="130"/>
      <c r="Z497" s="130"/>
    </row>
    <row r="498" spans="1:26" ht="15.75" customHeight="1">
      <c r="A498" s="130"/>
      <c r="B498" s="130"/>
      <c r="C498" s="130"/>
      <c r="D498" s="130"/>
      <c r="E498" s="130"/>
      <c r="F498" s="130"/>
      <c r="G498" s="130"/>
      <c r="H498" s="130"/>
      <c r="I498" s="130"/>
      <c r="J498" s="130"/>
      <c r="K498" s="130"/>
      <c r="L498" s="130"/>
      <c r="M498" s="130"/>
      <c r="N498" s="157"/>
      <c r="O498" s="158"/>
      <c r="P498" s="159"/>
      <c r="Q498" s="130"/>
      <c r="R498" s="130"/>
      <c r="S498" s="130"/>
      <c r="T498" s="130"/>
      <c r="U498" s="130"/>
      <c r="V498" s="130"/>
      <c r="W498" s="130"/>
      <c r="X498" s="130"/>
      <c r="Y498" s="130"/>
      <c r="Z498" s="130"/>
    </row>
    <row r="499" spans="1:26" ht="15.75" customHeight="1">
      <c r="A499" s="130"/>
      <c r="B499" s="130"/>
      <c r="C499" s="130"/>
      <c r="D499" s="130"/>
      <c r="E499" s="130"/>
      <c r="F499" s="130"/>
      <c r="G499" s="130"/>
      <c r="H499" s="130"/>
      <c r="I499" s="130"/>
      <c r="J499" s="130"/>
      <c r="K499" s="130"/>
      <c r="L499" s="130"/>
      <c r="M499" s="130"/>
      <c r="N499" s="157"/>
      <c r="O499" s="158"/>
      <c r="P499" s="159"/>
      <c r="Q499" s="130"/>
      <c r="R499" s="130"/>
      <c r="S499" s="130"/>
      <c r="T499" s="130"/>
      <c r="U499" s="130"/>
      <c r="V499" s="130"/>
      <c r="W499" s="130"/>
      <c r="X499" s="130"/>
      <c r="Y499" s="130"/>
      <c r="Z499" s="130"/>
    </row>
    <row r="500" spans="1:26" ht="15.75" customHeight="1">
      <c r="A500" s="130"/>
      <c r="B500" s="130"/>
      <c r="C500" s="130"/>
      <c r="D500" s="130"/>
      <c r="E500" s="130"/>
      <c r="F500" s="130"/>
      <c r="G500" s="130"/>
      <c r="H500" s="130"/>
      <c r="I500" s="130"/>
      <c r="J500" s="130"/>
      <c r="K500" s="130"/>
      <c r="L500" s="130"/>
      <c r="M500" s="130"/>
      <c r="N500" s="157"/>
      <c r="O500" s="158"/>
      <c r="P500" s="159"/>
      <c r="Q500" s="130"/>
      <c r="R500" s="130"/>
      <c r="S500" s="130"/>
      <c r="T500" s="130"/>
      <c r="U500" s="130"/>
      <c r="V500" s="130"/>
      <c r="W500" s="130"/>
      <c r="X500" s="130"/>
      <c r="Y500" s="130"/>
      <c r="Z500" s="130"/>
    </row>
    <row r="501" spans="1:26" ht="15.75" customHeight="1">
      <c r="A501" s="130"/>
      <c r="B501" s="130"/>
      <c r="C501" s="130"/>
      <c r="D501" s="130"/>
      <c r="E501" s="130"/>
      <c r="F501" s="130"/>
      <c r="G501" s="130"/>
      <c r="H501" s="130"/>
      <c r="I501" s="130"/>
      <c r="J501" s="130"/>
      <c r="K501" s="130"/>
      <c r="L501" s="130"/>
      <c r="M501" s="130"/>
      <c r="N501" s="157"/>
      <c r="O501" s="158"/>
      <c r="P501" s="159"/>
      <c r="Q501" s="130"/>
      <c r="R501" s="130"/>
      <c r="S501" s="130"/>
      <c r="T501" s="130"/>
      <c r="U501" s="130"/>
      <c r="V501" s="130"/>
      <c r="W501" s="130"/>
      <c r="X501" s="130"/>
      <c r="Y501" s="130"/>
      <c r="Z501" s="130"/>
    </row>
    <row r="502" spans="1:26" ht="15.75" customHeight="1">
      <c r="A502" s="130"/>
      <c r="B502" s="130"/>
      <c r="C502" s="130"/>
      <c r="D502" s="130"/>
      <c r="E502" s="130"/>
      <c r="F502" s="130"/>
      <c r="G502" s="130"/>
      <c r="H502" s="130"/>
      <c r="I502" s="130"/>
      <c r="J502" s="130"/>
      <c r="K502" s="130"/>
      <c r="L502" s="130"/>
      <c r="M502" s="130"/>
      <c r="N502" s="157"/>
      <c r="O502" s="158"/>
      <c r="P502" s="159"/>
      <c r="Q502" s="130"/>
      <c r="R502" s="130"/>
      <c r="S502" s="130"/>
      <c r="T502" s="130"/>
      <c r="U502" s="130"/>
      <c r="V502" s="130"/>
      <c r="W502" s="130"/>
      <c r="X502" s="130"/>
      <c r="Y502" s="130"/>
      <c r="Z502" s="130"/>
    </row>
    <row r="503" spans="1:26" ht="15.75" customHeight="1">
      <c r="A503" s="130"/>
      <c r="B503" s="130"/>
      <c r="C503" s="130"/>
      <c r="D503" s="130"/>
      <c r="E503" s="130"/>
      <c r="F503" s="130"/>
      <c r="G503" s="130"/>
      <c r="H503" s="130"/>
      <c r="I503" s="130"/>
      <c r="J503" s="130"/>
      <c r="K503" s="130"/>
      <c r="L503" s="130"/>
      <c r="M503" s="130"/>
      <c r="N503" s="157"/>
      <c r="O503" s="158"/>
      <c r="P503" s="159"/>
      <c r="Q503" s="130"/>
      <c r="R503" s="130"/>
      <c r="S503" s="130"/>
      <c r="T503" s="130"/>
      <c r="U503" s="130"/>
      <c r="V503" s="130"/>
      <c r="W503" s="130"/>
      <c r="X503" s="130"/>
      <c r="Y503" s="130"/>
      <c r="Z503" s="130"/>
    </row>
    <row r="504" spans="1:26" ht="15.75" customHeight="1">
      <c r="A504" s="130"/>
      <c r="B504" s="130"/>
      <c r="C504" s="130"/>
      <c r="D504" s="130"/>
      <c r="E504" s="130"/>
      <c r="F504" s="130"/>
      <c r="G504" s="130"/>
      <c r="H504" s="130"/>
      <c r="I504" s="130"/>
      <c r="J504" s="130"/>
      <c r="K504" s="130"/>
      <c r="L504" s="130"/>
      <c r="M504" s="130"/>
      <c r="N504" s="157"/>
      <c r="O504" s="158"/>
      <c r="P504" s="159"/>
      <c r="Q504" s="130"/>
      <c r="R504" s="130"/>
      <c r="S504" s="130"/>
      <c r="T504" s="130"/>
      <c r="U504" s="130"/>
      <c r="V504" s="130"/>
      <c r="W504" s="130"/>
      <c r="X504" s="130"/>
      <c r="Y504" s="130"/>
      <c r="Z504" s="130"/>
    </row>
    <row r="505" spans="1:26" ht="15.75" customHeight="1">
      <c r="A505" s="130"/>
      <c r="B505" s="130"/>
      <c r="C505" s="130"/>
      <c r="D505" s="130"/>
      <c r="E505" s="130"/>
      <c r="F505" s="130"/>
      <c r="G505" s="130"/>
      <c r="H505" s="130"/>
      <c r="I505" s="130"/>
      <c r="J505" s="130"/>
      <c r="K505" s="130"/>
      <c r="L505" s="130"/>
      <c r="M505" s="130"/>
      <c r="N505" s="157"/>
      <c r="O505" s="158"/>
      <c r="P505" s="159"/>
      <c r="Q505" s="130"/>
      <c r="R505" s="130"/>
      <c r="S505" s="130"/>
      <c r="T505" s="130"/>
      <c r="U505" s="130"/>
      <c r="V505" s="130"/>
      <c r="W505" s="130"/>
      <c r="X505" s="130"/>
      <c r="Y505" s="130"/>
      <c r="Z505" s="130"/>
    </row>
    <row r="506" spans="1:26" ht="15.75" customHeight="1">
      <c r="A506" s="130"/>
      <c r="B506" s="130"/>
      <c r="C506" s="130"/>
      <c r="D506" s="130"/>
      <c r="E506" s="130"/>
      <c r="F506" s="130"/>
      <c r="G506" s="130"/>
      <c r="H506" s="130"/>
      <c r="I506" s="130"/>
      <c r="J506" s="130"/>
      <c r="K506" s="130"/>
      <c r="L506" s="130"/>
      <c r="M506" s="130"/>
      <c r="N506" s="157"/>
      <c r="O506" s="158"/>
      <c r="P506" s="159"/>
      <c r="Q506" s="130"/>
      <c r="R506" s="130"/>
      <c r="S506" s="130"/>
      <c r="T506" s="130"/>
      <c r="U506" s="130"/>
      <c r="V506" s="130"/>
      <c r="W506" s="130"/>
      <c r="X506" s="130"/>
      <c r="Y506" s="130"/>
      <c r="Z506" s="130"/>
    </row>
    <row r="507" spans="1:26" ht="15.75" customHeight="1">
      <c r="A507" s="130"/>
      <c r="B507" s="130"/>
      <c r="C507" s="130"/>
      <c r="D507" s="130"/>
      <c r="E507" s="130"/>
      <c r="F507" s="130"/>
      <c r="G507" s="130"/>
      <c r="H507" s="130"/>
      <c r="I507" s="130"/>
      <c r="J507" s="130"/>
      <c r="K507" s="130"/>
      <c r="L507" s="130"/>
      <c r="M507" s="130"/>
      <c r="N507" s="157"/>
      <c r="O507" s="158"/>
      <c r="P507" s="159"/>
      <c r="Q507" s="130"/>
      <c r="R507" s="130"/>
      <c r="S507" s="130"/>
      <c r="T507" s="130"/>
      <c r="U507" s="130"/>
      <c r="V507" s="130"/>
      <c r="W507" s="130"/>
      <c r="X507" s="130"/>
      <c r="Y507" s="130"/>
      <c r="Z507" s="130"/>
    </row>
    <row r="508" spans="1:26" ht="15.75" customHeight="1">
      <c r="A508" s="130"/>
      <c r="B508" s="130"/>
      <c r="C508" s="130"/>
      <c r="D508" s="130"/>
      <c r="E508" s="130"/>
      <c r="F508" s="130"/>
      <c r="G508" s="130"/>
      <c r="H508" s="130"/>
      <c r="I508" s="130"/>
      <c r="J508" s="130"/>
      <c r="K508" s="130"/>
      <c r="L508" s="130"/>
      <c r="M508" s="130"/>
      <c r="N508" s="157"/>
      <c r="O508" s="158"/>
      <c r="P508" s="159"/>
      <c r="Q508" s="130"/>
      <c r="R508" s="130"/>
      <c r="S508" s="130"/>
      <c r="T508" s="130"/>
      <c r="U508" s="130"/>
      <c r="V508" s="130"/>
      <c r="W508" s="130"/>
      <c r="X508" s="130"/>
      <c r="Y508" s="130"/>
      <c r="Z508" s="130"/>
    </row>
    <row r="509" spans="1:26" ht="15.75" customHeight="1">
      <c r="A509" s="130"/>
      <c r="B509" s="130"/>
      <c r="C509" s="130"/>
      <c r="D509" s="130"/>
      <c r="E509" s="130"/>
      <c r="F509" s="130"/>
      <c r="G509" s="130"/>
      <c r="H509" s="130"/>
      <c r="I509" s="130"/>
      <c r="J509" s="130"/>
      <c r="K509" s="130"/>
      <c r="L509" s="130"/>
      <c r="M509" s="130"/>
      <c r="N509" s="157"/>
      <c r="O509" s="158"/>
      <c r="P509" s="159"/>
      <c r="Q509" s="130"/>
      <c r="R509" s="130"/>
      <c r="S509" s="130"/>
      <c r="T509" s="130"/>
      <c r="U509" s="130"/>
      <c r="V509" s="130"/>
      <c r="W509" s="130"/>
      <c r="X509" s="130"/>
      <c r="Y509" s="130"/>
      <c r="Z509" s="130"/>
    </row>
    <row r="510" spans="1:26" ht="15.75" customHeight="1">
      <c r="A510" s="130"/>
      <c r="B510" s="130"/>
      <c r="C510" s="130"/>
      <c r="D510" s="130"/>
      <c r="E510" s="130"/>
      <c r="F510" s="130"/>
      <c r="G510" s="130"/>
      <c r="H510" s="130"/>
      <c r="I510" s="130"/>
      <c r="J510" s="130"/>
      <c r="K510" s="130"/>
      <c r="L510" s="130"/>
      <c r="M510" s="130"/>
      <c r="N510" s="157"/>
      <c r="O510" s="158"/>
      <c r="P510" s="159"/>
      <c r="Q510" s="130"/>
      <c r="R510" s="130"/>
      <c r="S510" s="130"/>
      <c r="T510" s="130"/>
      <c r="U510" s="130"/>
      <c r="V510" s="130"/>
      <c r="W510" s="130"/>
      <c r="X510" s="130"/>
      <c r="Y510" s="130"/>
      <c r="Z510" s="130"/>
    </row>
    <row r="511" spans="1:26" ht="15.75" customHeight="1">
      <c r="A511" s="130"/>
      <c r="B511" s="130"/>
      <c r="C511" s="130"/>
      <c r="D511" s="130"/>
      <c r="E511" s="130"/>
      <c r="F511" s="130"/>
      <c r="G511" s="130"/>
      <c r="H511" s="130"/>
      <c r="I511" s="130"/>
      <c r="J511" s="130"/>
      <c r="K511" s="130"/>
      <c r="L511" s="130"/>
      <c r="M511" s="130"/>
      <c r="N511" s="157"/>
      <c r="O511" s="158"/>
      <c r="P511" s="159"/>
      <c r="Q511" s="130"/>
      <c r="R511" s="130"/>
      <c r="S511" s="130"/>
      <c r="T511" s="130"/>
      <c r="U511" s="130"/>
      <c r="V511" s="130"/>
      <c r="W511" s="130"/>
      <c r="X511" s="130"/>
      <c r="Y511" s="130"/>
      <c r="Z511" s="130"/>
    </row>
    <row r="512" spans="1:26" ht="15.75" customHeight="1">
      <c r="A512" s="130"/>
      <c r="B512" s="130"/>
      <c r="C512" s="130"/>
      <c r="D512" s="130"/>
      <c r="E512" s="130"/>
      <c r="F512" s="130"/>
      <c r="G512" s="130"/>
      <c r="H512" s="130"/>
      <c r="I512" s="130"/>
      <c r="J512" s="130"/>
      <c r="K512" s="130"/>
      <c r="L512" s="130"/>
      <c r="M512" s="130"/>
      <c r="N512" s="157"/>
      <c r="O512" s="158"/>
      <c r="P512" s="159"/>
      <c r="Q512" s="130"/>
      <c r="R512" s="130"/>
      <c r="S512" s="130"/>
      <c r="T512" s="130"/>
      <c r="U512" s="130"/>
      <c r="V512" s="130"/>
      <c r="W512" s="130"/>
      <c r="X512" s="130"/>
      <c r="Y512" s="130"/>
      <c r="Z512" s="130"/>
    </row>
    <row r="513" spans="1:26" ht="15.75" customHeight="1">
      <c r="A513" s="130"/>
      <c r="B513" s="130"/>
      <c r="C513" s="130"/>
      <c r="D513" s="130"/>
      <c r="E513" s="130"/>
      <c r="F513" s="130"/>
      <c r="G513" s="130"/>
      <c r="H513" s="130"/>
      <c r="I513" s="130"/>
      <c r="J513" s="130"/>
      <c r="K513" s="130"/>
      <c r="L513" s="130"/>
      <c r="M513" s="130"/>
      <c r="N513" s="157"/>
      <c r="O513" s="158"/>
      <c r="P513" s="159"/>
      <c r="Q513" s="130"/>
      <c r="R513" s="130"/>
      <c r="S513" s="130"/>
      <c r="T513" s="130"/>
      <c r="U513" s="130"/>
      <c r="V513" s="130"/>
      <c r="W513" s="130"/>
      <c r="X513" s="130"/>
      <c r="Y513" s="130"/>
      <c r="Z513" s="130"/>
    </row>
    <row r="514" spans="1:26" ht="15.75" customHeight="1">
      <c r="A514" s="130"/>
      <c r="B514" s="130"/>
      <c r="C514" s="130"/>
      <c r="D514" s="130"/>
      <c r="E514" s="130"/>
      <c r="F514" s="130"/>
      <c r="G514" s="130"/>
      <c r="H514" s="130"/>
      <c r="I514" s="130"/>
      <c r="J514" s="130"/>
      <c r="K514" s="130"/>
      <c r="L514" s="130"/>
      <c r="M514" s="130"/>
      <c r="N514" s="157"/>
      <c r="O514" s="158"/>
      <c r="P514" s="159"/>
      <c r="Q514" s="130"/>
      <c r="R514" s="130"/>
      <c r="S514" s="130"/>
      <c r="T514" s="130"/>
      <c r="U514" s="130"/>
      <c r="V514" s="130"/>
      <c r="W514" s="130"/>
      <c r="X514" s="130"/>
      <c r="Y514" s="130"/>
      <c r="Z514" s="130"/>
    </row>
    <row r="515" spans="1:26" ht="15.75" customHeight="1">
      <c r="A515" s="130"/>
      <c r="B515" s="130"/>
      <c r="C515" s="130"/>
      <c r="D515" s="130"/>
      <c r="E515" s="130"/>
      <c r="F515" s="130"/>
      <c r="G515" s="130"/>
      <c r="H515" s="130"/>
      <c r="I515" s="130"/>
      <c r="J515" s="130"/>
      <c r="K515" s="130"/>
      <c r="L515" s="130"/>
      <c r="M515" s="130"/>
      <c r="N515" s="157"/>
      <c r="O515" s="158"/>
      <c r="P515" s="159"/>
      <c r="Q515" s="130"/>
      <c r="R515" s="130"/>
      <c r="S515" s="130"/>
      <c r="T515" s="130"/>
      <c r="U515" s="130"/>
      <c r="V515" s="130"/>
      <c r="W515" s="130"/>
      <c r="X515" s="130"/>
      <c r="Y515" s="130"/>
      <c r="Z515" s="130"/>
    </row>
    <row r="516" spans="1:26" ht="15.75" customHeight="1">
      <c r="A516" s="130"/>
      <c r="B516" s="130"/>
      <c r="C516" s="130"/>
      <c r="D516" s="130"/>
      <c r="E516" s="130"/>
      <c r="F516" s="130"/>
      <c r="G516" s="130"/>
      <c r="H516" s="130"/>
      <c r="I516" s="130"/>
      <c r="J516" s="130"/>
      <c r="K516" s="130"/>
      <c r="L516" s="130"/>
      <c r="M516" s="130"/>
      <c r="N516" s="157"/>
      <c r="O516" s="158"/>
      <c r="P516" s="159"/>
      <c r="Q516" s="130"/>
      <c r="R516" s="130"/>
      <c r="S516" s="130"/>
      <c r="T516" s="130"/>
      <c r="U516" s="130"/>
      <c r="V516" s="130"/>
      <c r="W516" s="130"/>
      <c r="X516" s="130"/>
      <c r="Y516" s="130"/>
      <c r="Z516" s="130"/>
    </row>
    <row r="517" spans="1:26" ht="15.75" customHeight="1">
      <c r="A517" s="130"/>
      <c r="B517" s="130"/>
      <c r="C517" s="130"/>
      <c r="D517" s="130"/>
      <c r="E517" s="130"/>
      <c r="F517" s="130"/>
      <c r="G517" s="130"/>
      <c r="H517" s="130"/>
      <c r="I517" s="130"/>
      <c r="J517" s="130"/>
      <c r="K517" s="130"/>
      <c r="L517" s="130"/>
      <c r="M517" s="130"/>
      <c r="N517" s="157"/>
      <c r="O517" s="158"/>
      <c r="P517" s="159"/>
      <c r="Q517" s="130"/>
      <c r="R517" s="130"/>
      <c r="S517" s="130"/>
      <c r="T517" s="130"/>
      <c r="U517" s="130"/>
      <c r="V517" s="130"/>
      <c r="W517" s="130"/>
      <c r="X517" s="130"/>
      <c r="Y517" s="130"/>
      <c r="Z517" s="130"/>
    </row>
    <row r="518" spans="1:26" ht="15.75" customHeight="1">
      <c r="A518" s="130"/>
      <c r="B518" s="130"/>
      <c r="C518" s="130"/>
      <c r="D518" s="130"/>
      <c r="E518" s="130"/>
      <c r="F518" s="130"/>
      <c r="G518" s="130"/>
      <c r="H518" s="130"/>
      <c r="I518" s="130"/>
      <c r="J518" s="130"/>
      <c r="K518" s="130"/>
      <c r="L518" s="130"/>
      <c r="M518" s="130"/>
      <c r="N518" s="157"/>
      <c r="O518" s="158"/>
      <c r="P518" s="159"/>
      <c r="Q518" s="130"/>
      <c r="R518" s="130"/>
      <c r="S518" s="130"/>
      <c r="T518" s="130"/>
      <c r="U518" s="130"/>
      <c r="V518" s="130"/>
      <c r="W518" s="130"/>
      <c r="X518" s="130"/>
      <c r="Y518" s="130"/>
      <c r="Z518" s="130"/>
    </row>
    <row r="519" spans="1:26" ht="15.75" customHeight="1">
      <c r="A519" s="130"/>
      <c r="B519" s="130"/>
      <c r="C519" s="130"/>
      <c r="D519" s="130"/>
      <c r="E519" s="130"/>
      <c r="F519" s="130"/>
      <c r="G519" s="130"/>
      <c r="H519" s="130"/>
      <c r="I519" s="130"/>
      <c r="J519" s="130"/>
      <c r="K519" s="130"/>
      <c r="L519" s="130"/>
      <c r="M519" s="130"/>
      <c r="N519" s="157"/>
      <c r="O519" s="158"/>
      <c r="P519" s="159"/>
      <c r="Q519" s="130"/>
      <c r="R519" s="130"/>
      <c r="S519" s="130"/>
      <c r="T519" s="130"/>
      <c r="U519" s="130"/>
      <c r="V519" s="130"/>
      <c r="W519" s="130"/>
      <c r="X519" s="130"/>
      <c r="Y519" s="130"/>
      <c r="Z519" s="130"/>
    </row>
    <row r="520" spans="1:26" ht="15.75" customHeight="1">
      <c r="A520" s="130"/>
      <c r="B520" s="130"/>
      <c r="C520" s="130"/>
      <c r="D520" s="130"/>
      <c r="E520" s="130"/>
      <c r="F520" s="130"/>
      <c r="G520" s="130"/>
      <c r="H520" s="130"/>
      <c r="I520" s="130"/>
      <c r="J520" s="130"/>
      <c r="K520" s="130"/>
      <c r="L520" s="130"/>
      <c r="M520" s="130"/>
      <c r="N520" s="157"/>
      <c r="O520" s="158"/>
      <c r="P520" s="159"/>
      <c r="Q520" s="130"/>
      <c r="R520" s="130"/>
      <c r="S520" s="130"/>
      <c r="T520" s="130"/>
      <c r="U520" s="130"/>
      <c r="V520" s="130"/>
      <c r="W520" s="130"/>
      <c r="X520" s="130"/>
      <c r="Y520" s="130"/>
      <c r="Z520" s="130"/>
    </row>
    <row r="521" spans="1:26" ht="15.75" customHeight="1">
      <c r="A521" s="130"/>
      <c r="B521" s="130"/>
      <c r="C521" s="130"/>
      <c r="D521" s="130"/>
      <c r="E521" s="130"/>
      <c r="F521" s="130"/>
      <c r="G521" s="130"/>
      <c r="H521" s="130"/>
      <c r="I521" s="130"/>
      <c r="J521" s="130"/>
      <c r="K521" s="130"/>
      <c r="L521" s="130"/>
      <c r="M521" s="130"/>
      <c r="N521" s="157"/>
      <c r="O521" s="158"/>
      <c r="P521" s="159"/>
      <c r="Q521" s="130"/>
      <c r="R521" s="130"/>
      <c r="S521" s="130"/>
      <c r="T521" s="130"/>
      <c r="U521" s="130"/>
      <c r="V521" s="130"/>
      <c r="W521" s="130"/>
      <c r="X521" s="130"/>
      <c r="Y521" s="130"/>
      <c r="Z521" s="130"/>
    </row>
    <row r="522" spans="1:26" ht="15.75" customHeight="1">
      <c r="A522" s="130"/>
      <c r="B522" s="130"/>
      <c r="C522" s="130"/>
      <c r="D522" s="130"/>
      <c r="E522" s="130"/>
      <c r="F522" s="130"/>
      <c r="G522" s="130"/>
      <c r="H522" s="130"/>
      <c r="I522" s="130"/>
      <c r="J522" s="130"/>
      <c r="K522" s="130"/>
      <c r="L522" s="130"/>
      <c r="M522" s="130"/>
      <c r="N522" s="157"/>
      <c r="O522" s="158"/>
      <c r="P522" s="159"/>
      <c r="Q522" s="130"/>
      <c r="R522" s="130"/>
      <c r="S522" s="130"/>
      <c r="T522" s="130"/>
      <c r="U522" s="130"/>
      <c r="V522" s="130"/>
      <c r="W522" s="130"/>
      <c r="X522" s="130"/>
      <c r="Y522" s="130"/>
      <c r="Z522" s="130"/>
    </row>
    <row r="523" spans="1:26" ht="15.75" customHeight="1">
      <c r="A523" s="130"/>
      <c r="B523" s="130"/>
      <c r="C523" s="130"/>
      <c r="D523" s="130"/>
      <c r="E523" s="130"/>
      <c r="F523" s="130"/>
      <c r="G523" s="130"/>
      <c r="H523" s="130"/>
      <c r="I523" s="130"/>
      <c r="J523" s="130"/>
      <c r="K523" s="130"/>
      <c r="L523" s="130"/>
      <c r="M523" s="130"/>
      <c r="N523" s="157"/>
      <c r="O523" s="158"/>
      <c r="P523" s="159"/>
      <c r="Q523" s="130"/>
      <c r="R523" s="130"/>
      <c r="S523" s="130"/>
      <c r="T523" s="130"/>
      <c r="U523" s="130"/>
      <c r="V523" s="130"/>
      <c r="W523" s="130"/>
      <c r="X523" s="130"/>
      <c r="Y523" s="130"/>
      <c r="Z523" s="130"/>
    </row>
    <row r="524" spans="1:26" ht="15.75" customHeight="1">
      <c r="A524" s="130"/>
      <c r="B524" s="130"/>
      <c r="C524" s="130"/>
      <c r="D524" s="130"/>
      <c r="E524" s="130"/>
      <c r="F524" s="130"/>
      <c r="G524" s="130"/>
      <c r="H524" s="130"/>
      <c r="I524" s="130"/>
      <c r="J524" s="130"/>
      <c r="K524" s="130"/>
      <c r="L524" s="130"/>
      <c r="M524" s="130"/>
      <c r="N524" s="157"/>
      <c r="O524" s="158"/>
      <c r="P524" s="159"/>
      <c r="Q524" s="130"/>
      <c r="R524" s="130"/>
      <c r="S524" s="130"/>
      <c r="T524" s="130"/>
      <c r="U524" s="130"/>
      <c r="V524" s="130"/>
      <c r="W524" s="130"/>
      <c r="X524" s="130"/>
      <c r="Y524" s="130"/>
      <c r="Z524" s="130"/>
    </row>
    <row r="525" spans="1:26" ht="15.75" customHeight="1">
      <c r="A525" s="130"/>
      <c r="B525" s="130"/>
      <c r="C525" s="130"/>
      <c r="D525" s="130"/>
      <c r="E525" s="130"/>
      <c r="F525" s="130"/>
      <c r="G525" s="130"/>
      <c r="H525" s="130"/>
      <c r="I525" s="130"/>
      <c r="J525" s="130"/>
      <c r="K525" s="130"/>
      <c r="L525" s="130"/>
      <c r="M525" s="130"/>
      <c r="N525" s="157"/>
      <c r="O525" s="158"/>
      <c r="P525" s="159"/>
      <c r="Q525" s="130"/>
      <c r="R525" s="130"/>
      <c r="S525" s="130"/>
      <c r="T525" s="130"/>
      <c r="U525" s="130"/>
      <c r="V525" s="130"/>
      <c r="W525" s="130"/>
      <c r="X525" s="130"/>
      <c r="Y525" s="130"/>
      <c r="Z525" s="130"/>
    </row>
    <row r="526" spans="1:26" ht="15.75" customHeight="1">
      <c r="A526" s="130"/>
      <c r="B526" s="130"/>
      <c r="C526" s="130"/>
      <c r="D526" s="130"/>
      <c r="E526" s="130"/>
      <c r="F526" s="130"/>
      <c r="G526" s="130"/>
      <c r="H526" s="130"/>
      <c r="I526" s="130"/>
      <c r="J526" s="130"/>
      <c r="K526" s="130"/>
      <c r="L526" s="130"/>
      <c r="M526" s="130"/>
      <c r="N526" s="157"/>
      <c r="O526" s="158"/>
      <c r="P526" s="159"/>
      <c r="Q526" s="130"/>
      <c r="R526" s="130"/>
      <c r="S526" s="130"/>
      <c r="T526" s="130"/>
      <c r="U526" s="130"/>
      <c r="V526" s="130"/>
      <c r="W526" s="130"/>
      <c r="X526" s="130"/>
      <c r="Y526" s="130"/>
      <c r="Z526" s="130"/>
    </row>
    <row r="527" spans="1:26" ht="15.75" customHeight="1">
      <c r="A527" s="130"/>
      <c r="B527" s="130"/>
      <c r="C527" s="130"/>
      <c r="D527" s="130"/>
      <c r="E527" s="130"/>
      <c r="F527" s="130"/>
      <c r="G527" s="130"/>
      <c r="H527" s="130"/>
      <c r="I527" s="130"/>
      <c r="J527" s="130"/>
      <c r="K527" s="130"/>
      <c r="L527" s="130"/>
      <c r="M527" s="130"/>
      <c r="N527" s="157"/>
      <c r="O527" s="158"/>
      <c r="P527" s="159"/>
      <c r="Q527" s="130"/>
      <c r="R527" s="130"/>
      <c r="S527" s="130"/>
      <c r="T527" s="130"/>
      <c r="U527" s="130"/>
      <c r="V527" s="130"/>
      <c r="W527" s="130"/>
      <c r="X527" s="130"/>
      <c r="Y527" s="130"/>
      <c r="Z527" s="130"/>
    </row>
    <row r="528" spans="1:26" ht="15.75" customHeight="1">
      <c r="A528" s="130"/>
      <c r="B528" s="130"/>
      <c r="C528" s="130"/>
      <c r="D528" s="130"/>
      <c r="E528" s="130"/>
      <c r="F528" s="130"/>
      <c r="G528" s="130"/>
      <c r="H528" s="130"/>
      <c r="I528" s="130"/>
      <c r="J528" s="130"/>
      <c r="K528" s="130"/>
      <c r="L528" s="130"/>
      <c r="M528" s="130"/>
      <c r="N528" s="157"/>
      <c r="O528" s="158"/>
      <c r="P528" s="159"/>
      <c r="Q528" s="130"/>
      <c r="R528" s="130"/>
      <c r="S528" s="130"/>
      <c r="T528" s="130"/>
      <c r="U528" s="130"/>
      <c r="V528" s="130"/>
      <c r="W528" s="130"/>
      <c r="X528" s="130"/>
      <c r="Y528" s="130"/>
      <c r="Z528" s="130"/>
    </row>
    <row r="529" spans="1:26" ht="15.75" customHeight="1">
      <c r="A529" s="130"/>
      <c r="B529" s="130"/>
      <c r="C529" s="130"/>
      <c r="D529" s="130"/>
      <c r="E529" s="130"/>
      <c r="F529" s="130"/>
      <c r="G529" s="130"/>
      <c r="H529" s="130"/>
      <c r="I529" s="130"/>
      <c r="J529" s="130"/>
      <c r="K529" s="130"/>
      <c r="L529" s="130"/>
      <c r="M529" s="130"/>
      <c r="N529" s="157"/>
      <c r="O529" s="158"/>
      <c r="P529" s="159"/>
      <c r="Q529" s="130"/>
      <c r="R529" s="130"/>
      <c r="S529" s="130"/>
      <c r="T529" s="130"/>
      <c r="U529" s="130"/>
      <c r="V529" s="130"/>
      <c r="W529" s="130"/>
      <c r="X529" s="130"/>
      <c r="Y529" s="130"/>
      <c r="Z529" s="130"/>
    </row>
    <row r="530" spans="1:26" ht="15.75" customHeight="1">
      <c r="A530" s="130"/>
      <c r="B530" s="130"/>
      <c r="C530" s="130"/>
      <c r="D530" s="130"/>
      <c r="E530" s="130"/>
      <c r="F530" s="130"/>
      <c r="G530" s="130"/>
      <c r="H530" s="130"/>
      <c r="I530" s="130"/>
      <c r="J530" s="130"/>
      <c r="K530" s="130"/>
      <c r="L530" s="130"/>
      <c r="M530" s="130"/>
      <c r="N530" s="157"/>
      <c r="O530" s="158"/>
      <c r="P530" s="159"/>
      <c r="Q530" s="130"/>
      <c r="R530" s="130"/>
      <c r="S530" s="130"/>
      <c r="T530" s="130"/>
      <c r="U530" s="130"/>
      <c r="V530" s="130"/>
      <c r="W530" s="130"/>
      <c r="X530" s="130"/>
      <c r="Y530" s="130"/>
      <c r="Z530" s="130"/>
    </row>
    <row r="531" spans="1:26" ht="15.75" customHeight="1">
      <c r="A531" s="130"/>
      <c r="B531" s="130"/>
      <c r="C531" s="130"/>
      <c r="D531" s="130"/>
      <c r="E531" s="130"/>
      <c r="F531" s="130"/>
      <c r="G531" s="130"/>
      <c r="H531" s="130"/>
      <c r="I531" s="130"/>
      <c r="J531" s="130"/>
      <c r="K531" s="130"/>
      <c r="L531" s="130"/>
      <c r="M531" s="130"/>
      <c r="N531" s="157"/>
      <c r="O531" s="158"/>
      <c r="P531" s="159"/>
      <c r="Q531" s="130"/>
      <c r="R531" s="130"/>
      <c r="S531" s="130"/>
      <c r="T531" s="130"/>
      <c r="U531" s="130"/>
      <c r="V531" s="130"/>
      <c r="W531" s="130"/>
      <c r="X531" s="130"/>
      <c r="Y531" s="130"/>
      <c r="Z531" s="130"/>
    </row>
    <row r="532" spans="1:26" ht="15.75" customHeight="1">
      <c r="A532" s="130"/>
      <c r="B532" s="130"/>
      <c r="C532" s="130"/>
      <c r="D532" s="130"/>
      <c r="E532" s="130"/>
      <c r="F532" s="130"/>
      <c r="G532" s="130"/>
      <c r="H532" s="130"/>
      <c r="I532" s="130"/>
      <c r="J532" s="130"/>
      <c r="K532" s="130"/>
      <c r="L532" s="130"/>
      <c r="M532" s="130"/>
      <c r="N532" s="157"/>
      <c r="O532" s="158"/>
      <c r="P532" s="159"/>
      <c r="Q532" s="130"/>
      <c r="R532" s="130"/>
      <c r="S532" s="130"/>
      <c r="T532" s="130"/>
      <c r="U532" s="130"/>
      <c r="V532" s="130"/>
      <c r="W532" s="130"/>
      <c r="X532" s="130"/>
      <c r="Y532" s="130"/>
      <c r="Z532" s="130"/>
    </row>
    <row r="533" spans="1:26" ht="15.75" customHeight="1">
      <c r="A533" s="130"/>
      <c r="B533" s="130"/>
      <c r="C533" s="130"/>
      <c r="D533" s="130"/>
      <c r="E533" s="130"/>
      <c r="F533" s="130"/>
      <c r="G533" s="130"/>
      <c r="H533" s="130"/>
      <c r="I533" s="130"/>
      <c r="J533" s="130"/>
      <c r="K533" s="130"/>
      <c r="L533" s="130"/>
      <c r="M533" s="130"/>
      <c r="N533" s="157"/>
      <c r="O533" s="158"/>
      <c r="P533" s="159"/>
      <c r="Q533" s="130"/>
      <c r="R533" s="130"/>
      <c r="S533" s="130"/>
      <c r="T533" s="130"/>
      <c r="U533" s="130"/>
      <c r="V533" s="130"/>
      <c r="W533" s="130"/>
      <c r="X533" s="130"/>
      <c r="Y533" s="130"/>
      <c r="Z533" s="130"/>
    </row>
    <row r="534" spans="1:26" ht="15.75" customHeight="1">
      <c r="A534" s="130"/>
      <c r="B534" s="130"/>
      <c r="C534" s="130"/>
      <c r="D534" s="130"/>
      <c r="E534" s="130"/>
      <c r="F534" s="130"/>
      <c r="G534" s="130"/>
      <c r="H534" s="130"/>
      <c r="I534" s="130"/>
      <c r="J534" s="130"/>
      <c r="K534" s="130"/>
      <c r="L534" s="130"/>
      <c r="M534" s="130"/>
      <c r="N534" s="157"/>
      <c r="O534" s="158"/>
      <c r="P534" s="159"/>
      <c r="Q534" s="130"/>
      <c r="R534" s="130"/>
      <c r="S534" s="130"/>
      <c r="T534" s="130"/>
      <c r="U534" s="130"/>
      <c r="V534" s="130"/>
      <c r="W534" s="130"/>
      <c r="X534" s="130"/>
      <c r="Y534" s="130"/>
      <c r="Z534" s="130"/>
    </row>
    <row r="535" spans="1:26" ht="15.75" customHeight="1">
      <c r="A535" s="130"/>
      <c r="B535" s="130"/>
      <c r="C535" s="130"/>
      <c r="D535" s="130"/>
      <c r="E535" s="130"/>
      <c r="F535" s="130"/>
      <c r="G535" s="130"/>
      <c r="H535" s="130"/>
      <c r="I535" s="130"/>
      <c r="J535" s="130"/>
      <c r="K535" s="130"/>
      <c r="L535" s="130"/>
      <c r="M535" s="130"/>
      <c r="N535" s="157"/>
      <c r="O535" s="158"/>
      <c r="P535" s="159"/>
      <c r="Q535" s="130"/>
      <c r="R535" s="130"/>
      <c r="S535" s="130"/>
      <c r="T535" s="130"/>
      <c r="U535" s="130"/>
      <c r="V535" s="130"/>
      <c r="W535" s="130"/>
      <c r="X535" s="130"/>
      <c r="Y535" s="130"/>
      <c r="Z535" s="130"/>
    </row>
    <row r="536" spans="1:26" ht="15.75" customHeight="1">
      <c r="A536" s="130"/>
      <c r="B536" s="130"/>
      <c r="C536" s="130"/>
      <c r="D536" s="130"/>
      <c r="E536" s="130"/>
      <c r="F536" s="130"/>
      <c r="G536" s="130"/>
      <c r="H536" s="130"/>
      <c r="I536" s="130"/>
      <c r="J536" s="130"/>
      <c r="K536" s="130"/>
      <c r="L536" s="130"/>
      <c r="M536" s="130"/>
      <c r="N536" s="157"/>
      <c r="O536" s="158"/>
      <c r="P536" s="159"/>
      <c r="Q536" s="130"/>
      <c r="R536" s="130"/>
      <c r="S536" s="130"/>
      <c r="T536" s="130"/>
      <c r="U536" s="130"/>
      <c r="V536" s="130"/>
      <c r="W536" s="130"/>
      <c r="X536" s="130"/>
      <c r="Y536" s="130"/>
      <c r="Z536" s="130"/>
    </row>
    <row r="537" spans="1:26" ht="15.75" customHeight="1">
      <c r="A537" s="130"/>
      <c r="B537" s="130"/>
      <c r="C537" s="130"/>
      <c r="D537" s="130"/>
      <c r="E537" s="130"/>
      <c r="F537" s="130"/>
      <c r="G537" s="130"/>
      <c r="H537" s="130"/>
      <c r="I537" s="130"/>
      <c r="J537" s="130"/>
      <c r="K537" s="130"/>
      <c r="L537" s="130"/>
      <c r="M537" s="130"/>
      <c r="N537" s="157"/>
      <c r="O537" s="158"/>
      <c r="P537" s="159"/>
      <c r="Q537" s="130"/>
      <c r="R537" s="130"/>
      <c r="S537" s="130"/>
      <c r="T537" s="130"/>
      <c r="U537" s="130"/>
      <c r="V537" s="130"/>
      <c r="W537" s="130"/>
      <c r="X537" s="130"/>
      <c r="Y537" s="130"/>
      <c r="Z537" s="130"/>
    </row>
    <row r="538" spans="1:26" ht="15.75" customHeight="1">
      <c r="A538" s="130"/>
      <c r="B538" s="130"/>
      <c r="C538" s="130"/>
      <c r="D538" s="130"/>
      <c r="E538" s="130"/>
      <c r="F538" s="130"/>
      <c r="G538" s="130"/>
      <c r="H538" s="130"/>
      <c r="I538" s="130"/>
      <c r="J538" s="130"/>
      <c r="K538" s="130"/>
      <c r="L538" s="130"/>
      <c r="M538" s="130"/>
      <c r="N538" s="157"/>
      <c r="O538" s="158"/>
      <c r="P538" s="159"/>
      <c r="Q538" s="130"/>
      <c r="R538" s="130"/>
      <c r="S538" s="130"/>
      <c r="T538" s="130"/>
      <c r="U538" s="130"/>
      <c r="V538" s="130"/>
      <c r="W538" s="130"/>
      <c r="X538" s="130"/>
      <c r="Y538" s="130"/>
      <c r="Z538" s="130"/>
    </row>
    <row r="539" spans="1:26" ht="15.75" customHeight="1">
      <c r="A539" s="130"/>
      <c r="B539" s="130"/>
      <c r="C539" s="130"/>
      <c r="D539" s="130"/>
      <c r="E539" s="130"/>
      <c r="F539" s="130"/>
      <c r="G539" s="130"/>
      <c r="H539" s="130"/>
      <c r="I539" s="130"/>
      <c r="J539" s="130"/>
      <c r="K539" s="130"/>
      <c r="L539" s="130"/>
      <c r="M539" s="130"/>
      <c r="N539" s="157"/>
      <c r="O539" s="158"/>
      <c r="P539" s="159"/>
      <c r="Q539" s="130"/>
      <c r="R539" s="130"/>
      <c r="S539" s="130"/>
      <c r="T539" s="130"/>
      <c r="U539" s="130"/>
      <c r="V539" s="130"/>
      <c r="W539" s="130"/>
      <c r="X539" s="130"/>
      <c r="Y539" s="130"/>
      <c r="Z539" s="130"/>
    </row>
    <row r="540" spans="1:26" ht="15.75" customHeight="1">
      <c r="A540" s="130"/>
      <c r="B540" s="130"/>
      <c r="C540" s="130"/>
      <c r="D540" s="130"/>
      <c r="E540" s="130"/>
      <c r="F540" s="130"/>
      <c r="G540" s="130"/>
      <c r="H540" s="130"/>
      <c r="I540" s="130"/>
      <c r="J540" s="130"/>
      <c r="K540" s="130"/>
      <c r="L540" s="130"/>
      <c r="M540" s="130"/>
      <c r="N540" s="157"/>
      <c r="O540" s="158"/>
      <c r="P540" s="159"/>
      <c r="Q540" s="130"/>
      <c r="R540" s="130"/>
      <c r="S540" s="130"/>
      <c r="T540" s="130"/>
      <c r="U540" s="130"/>
      <c r="V540" s="130"/>
      <c r="W540" s="130"/>
      <c r="X540" s="130"/>
      <c r="Y540" s="130"/>
      <c r="Z540" s="130"/>
    </row>
    <row r="541" spans="1:26" ht="15.75" customHeight="1">
      <c r="A541" s="130"/>
      <c r="B541" s="130"/>
      <c r="C541" s="130"/>
      <c r="D541" s="130"/>
      <c r="E541" s="130"/>
      <c r="F541" s="130"/>
      <c r="G541" s="130"/>
      <c r="H541" s="130"/>
      <c r="I541" s="130"/>
      <c r="J541" s="130"/>
      <c r="K541" s="130"/>
      <c r="L541" s="130"/>
      <c r="M541" s="130"/>
      <c r="N541" s="157"/>
      <c r="O541" s="158"/>
      <c r="P541" s="159"/>
      <c r="Q541" s="130"/>
      <c r="R541" s="130"/>
      <c r="S541" s="130"/>
      <c r="T541" s="130"/>
      <c r="U541" s="130"/>
      <c r="V541" s="130"/>
      <c r="W541" s="130"/>
      <c r="X541" s="130"/>
      <c r="Y541" s="130"/>
      <c r="Z541" s="130"/>
    </row>
    <row r="542" spans="1:26" ht="15.75" customHeight="1">
      <c r="A542" s="130"/>
      <c r="B542" s="130"/>
      <c r="C542" s="130"/>
      <c r="D542" s="130"/>
      <c r="E542" s="130"/>
      <c r="F542" s="130"/>
      <c r="G542" s="130"/>
      <c r="H542" s="130"/>
      <c r="I542" s="130"/>
      <c r="J542" s="130"/>
      <c r="K542" s="130"/>
      <c r="L542" s="130"/>
      <c r="M542" s="130"/>
      <c r="N542" s="157"/>
      <c r="O542" s="158"/>
      <c r="P542" s="159"/>
      <c r="Q542" s="130"/>
      <c r="R542" s="130"/>
      <c r="S542" s="130"/>
      <c r="T542" s="130"/>
      <c r="U542" s="130"/>
      <c r="V542" s="130"/>
      <c r="W542" s="130"/>
      <c r="X542" s="130"/>
      <c r="Y542" s="130"/>
      <c r="Z542" s="130"/>
    </row>
    <row r="543" spans="1:26" ht="15.75" customHeight="1">
      <c r="A543" s="130"/>
      <c r="B543" s="130"/>
      <c r="C543" s="130"/>
      <c r="D543" s="130"/>
      <c r="E543" s="130"/>
      <c r="F543" s="130"/>
      <c r="G543" s="130"/>
      <c r="H543" s="130"/>
      <c r="I543" s="130"/>
      <c r="J543" s="130"/>
      <c r="K543" s="130"/>
      <c r="L543" s="130"/>
      <c r="M543" s="130"/>
      <c r="N543" s="157"/>
      <c r="O543" s="158"/>
      <c r="P543" s="159"/>
      <c r="Q543" s="130"/>
      <c r="R543" s="130"/>
      <c r="S543" s="130"/>
      <c r="T543" s="130"/>
      <c r="U543" s="130"/>
      <c r="V543" s="130"/>
      <c r="W543" s="130"/>
      <c r="X543" s="130"/>
      <c r="Y543" s="130"/>
      <c r="Z543" s="130"/>
    </row>
    <row r="544" spans="1:26" ht="15.75" customHeight="1">
      <c r="A544" s="130"/>
      <c r="B544" s="130"/>
      <c r="C544" s="130"/>
      <c r="D544" s="130"/>
      <c r="E544" s="130"/>
      <c r="F544" s="130"/>
      <c r="G544" s="130"/>
      <c r="H544" s="130"/>
      <c r="I544" s="130"/>
      <c r="J544" s="130"/>
      <c r="K544" s="130"/>
      <c r="L544" s="130"/>
      <c r="M544" s="130"/>
      <c r="N544" s="157"/>
      <c r="O544" s="158"/>
      <c r="P544" s="159"/>
      <c r="Q544" s="130"/>
      <c r="R544" s="130"/>
      <c r="S544" s="130"/>
      <c r="T544" s="130"/>
      <c r="U544" s="130"/>
      <c r="V544" s="130"/>
      <c r="W544" s="130"/>
      <c r="X544" s="130"/>
      <c r="Y544" s="130"/>
      <c r="Z544" s="130"/>
    </row>
    <row r="545" spans="1:26" ht="15.75" customHeight="1">
      <c r="A545" s="130"/>
      <c r="B545" s="130"/>
      <c r="C545" s="130"/>
      <c r="D545" s="130"/>
      <c r="E545" s="130"/>
      <c r="F545" s="130"/>
      <c r="G545" s="130"/>
      <c r="H545" s="130"/>
      <c r="I545" s="130"/>
      <c r="J545" s="130"/>
      <c r="K545" s="130"/>
      <c r="L545" s="130"/>
      <c r="M545" s="130"/>
      <c r="N545" s="157"/>
      <c r="O545" s="158"/>
      <c r="P545" s="159"/>
      <c r="Q545" s="130"/>
      <c r="R545" s="130"/>
      <c r="S545" s="130"/>
      <c r="T545" s="130"/>
      <c r="U545" s="130"/>
      <c r="V545" s="130"/>
      <c r="W545" s="130"/>
      <c r="X545" s="130"/>
      <c r="Y545" s="130"/>
      <c r="Z545" s="130"/>
    </row>
    <row r="546" spans="1:26" ht="15.75" customHeight="1">
      <c r="A546" s="130"/>
      <c r="B546" s="130"/>
      <c r="C546" s="130"/>
      <c r="D546" s="130"/>
      <c r="E546" s="130"/>
      <c r="F546" s="130"/>
      <c r="G546" s="130"/>
      <c r="H546" s="130"/>
      <c r="I546" s="130"/>
      <c r="J546" s="130"/>
      <c r="K546" s="130"/>
      <c r="L546" s="130"/>
      <c r="M546" s="130"/>
      <c r="N546" s="157"/>
      <c r="O546" s="158"/>
      <c r="P546" s="159"/>
      <c r="Q546" s="130"/>
      <c r="R546" s="130"/>
      <c r="S546" s="130"/>
      <c r="T546" s="130"/>
      <c r="U546" s="130"/>
      <c r="V546" s="130"/>
      <c r="W546" s="130"/>
      <c r="X546" s="130"/>
      <c r="Y546" s="130"/>
      <c r="Z546" s="130"/>
    </row>
    <row r="547" spans="1:26" ht="15.75" customHeight="1">
      <c r="A547" s="130"/>
      <c r="B547" s="130"/>
      <c r="C547" s="130"/>
      <c r="D547" s="130"/>
      <c r="E547" s="130"/>
      <c r="F547" s="130"/>
      <c r="G547" s="130"/>
      <c r="H547" s="130"/>
      <c r="I547" s="130"/>
      <c r="J547" s="130"/>
      <c r="K547" s="130"/>
      <c r="L547" s="130"/>
      <c r="M547" s="130"/>
      <c r="N547" s="157"/>
      <c r="O547" s="158"/>
      <c r="P547" s="159"/>
      <c r="Q547" s="130"/>
      <c r="R547" s="130"/>
      <c r="S547" s="130"/>
      <c r="T547" s="130"/>
      <c r="U547" s="130"/>
      <c r="V547" s="130"/>
      <c r="W547" s="130"/>
      <c r="X547" s="130"/>
      <c r="Y547" s="130"/>
      <c r="Z547" s="130"/>
    </row>
    <row r="548" spans="1:26" ht="15.75" customHeight="1">
      <c r="A548" s="130"/>
      <c r="B548" s="130"/>
      <c r="C548" s="130"/>
      <c r="D548" s="130"/>
      <c r="E548" s="130"/>
      <c r="F548" s="130"/>
      <c r="G548" s="130"/>
      <c r="H548" s="130"/>
      <c r="I548" s="130"/>
      <c r="J548" s="130"/>
      <c r="K548" s="130"/>
      <c r="L548" s="130"/>
      <c r="M548" s="130"/>
      <c r="N548" s="157"/>
      <c r="O548" s="158"/>
      <c r="P548" s="159"/>
      <c r="Q548" s="130"/>
      <c r="R548" s="130"/>
      <c r="S548" s="130"/>
      <c r="T548" s="130"/>
      <c r="U548" s="130"/>
      <c r="V548" s="130"/>
      <c r="W548" s="130"/>
      <c r="X548" s="130"/>
      <c r="Y548" s="130"/>
      <c r="Z548" s="130"/>
    </row>
    <row r="549" spans="1:26" ht="15.75" customHeight="1">
      <c r="A549" s="130"/>
      <c r="B549" s="130"/>
      <c r="C549" s="130"/>
      <c r="D549" s="130"/>
      <c r="E549" s="130"/>
      <c r="F549" s="130"/>
      <c r="G549" s="130"/>
      <c r="H549" s="130"/>
      <c r="I549" s="130"/>
      <c r="J549" s="130"/>
      <c r="K549" s="130"/>
      <c r="L549" s="130"/>
      <c r="M549" s="130"/>
      <c r="N549" s="157"/>
      <c r="O549" s="158"/>
      <c r="P549" s="159"/>
      <c r="Q549" s="130"/>
      <c r="R549" s="130"/>
      <c r="S549" s="130"/>
      <c r="T549" s="130"/>
      <c r="U549" s="130"/>
      <c r="V549" s="130"/>
      <c r="W549" s="130"/>
      <c r="X549" s="130"/>
      <c r="Y549" s="130"/>
      <c r="Z549" s="130"/>
    </row>
    <row r="550" spans="1:26" ht="15.75" customHeight="1">
      <c r="A550" s="130"/>
      <c r="B550" s="130"/>
      <c r="C550" s="130"/>
      <c r="D550" s="130"/>
      <c r="E550" s="130"/>
      <c r="F550" s="130"/>
      <c r="G550" s="130"/>
      <c r="H550" s="130"/>
      <c r="I550" s="130"/>
      <c r="J550" s="130"/>
      <c r="K550" s="130"/>
      <c r="L550" s="130"/>
      <c r="M550" s="130"/>
      <c r="N550" s="157"/>
      <c r="O550" s="158"/>
      <c r="P550" s="159"/>
      <c r="Q550" s="130"/>
      <c r="R550" s="130"/>
      <c r="S550" s="130"/>
      <c r="T550" s="130"/>
      <c r="U550" s="130"/>
      <c r="V550" s="130"/>
      <c r="W550" s="130"/>
      <c r="X550" s="130"/>
      <c r="Y550" s="130"/>
      <c r="Z550" s="130"/>
    </row>
    <row r="551" spans="1:26" ht="15.75" customHeight="1">
      <c r="A551" s="130"/>
      <c r="B551" s="130"/>
      <c r="C551" s="130"/>
      <c r="D551" s="130"/>
      <c r="E551" s="130"/>
      <c r="F551" s="130"/>
      <c r="G551" s="130"/>
      <c r="H551" s="130"/>
      <c r="I551" s="130"/>
      <c r="J551" s="130"/>
      <c r="K551" s="130"/>
      <c r="L551" s="130"/>
      <c r="M551" s="130"/>
      <c r="N551" s="157"/>
      <c r="O551" s="158"/>
      <c r="P551" s="159"/>
      <c r="Q551" s="130"/>
      <c r="R551" s="130"/>
      <c r="S551" s="130"/>
      <c r="T551" s="130"/>
      <c r="U551" s="130"/>
      <c r="V551" s="130"/>
      <c r="W551" s="130"/>
      <c r="X551" s="130"/>
      <c r="Y551" s="130"/>
      <c r="Z551" s="130"/>
    </row>
    <row r="552" spans="1:26" ht="15.75" customHeight="1">
      <c r="A552" s="130"/>
      <c r="B552" s="130"/>
      <c r="C552" s="130"/>
      <c r="D552" s="130"/>
      <c r="E552" s="130"/>
      <c r="F552" s="130"/>
      <c r="G552" s="130"/>
      <c r="H552" s="130"/>
      <c r="I552" s="130"/>
      <c r="J552" s="130"/>
      <c r="K552" s="130"/>
      <c r="L552" s="130"/>
      <c r="M552" s="130"/>
      <c r="N552" s="157"/>
      <c r="O552" s="158"/>
      <c r="P552" s="159"/>
      <c r="Q552" s="130"/>
      <c r="R552" s="130"/>
      <c r="S552" s="130"/>
      <c r="T552" s="130"/>
      <c r="U552" s="130"/>
      <c r="V552" s="130"/>
      <c r="W552" s="130"/>
      <c r="X552" s="130"/>
      <c r="Y552" s="130"/>
      <c r="Z552" s="130"/>
    </row>
    <row r="553" spans="1:26" ht="15.75" customHeight="1">
      <c r="A553" s="130"/>
      <c r="B553" s="130"/>
      <c r="C553" s="130"/>
      <c r="D553" s="130"/>
      <c r="E553" s="130"/>
      <c r="F553" s="130"/>
      <c r="G553" s="130"/>
      <c r="H553" s="130"/>
      <c r="I553" s="130"/>
      <c r="J553" s="130"/>
      <c r="K553" s="130"/>
      <c r="L553" s="130"/>
      <c r="M553" s="130"/>
      <c r="N553" s="157"/>
      <c r="O553" s="158"/>
      <c r="P553" s="159"/>
      <c r="Q553" s="130"/>
      <c r="R553" s="130"/>
      <c r="S553" s="130"/>
      <c r="T553" s="130"/>
      <c r="U553" s="130"/>
      <c r="V553" s="130"/>
      <c r="W553" s="130"/>
      <c r="X553" s="130"/>
      <c r="Y553" s="130"/>
      <c r="Z553" s="130"/>
    </row>
    <row r="554" spans="1:26" ht="15.75" customHeight="1">
      <c r="A554" s="130"/>
      <c r="B554" s="130"/>
      <c r="C554" s="130"/>
      <c r="D554" s="130"/>
      <c r="E554" s="130"/>
      <c r="F554" s="130"/>
      <c r="G554" s="130"/>
      <c r="H554" s="130"/>
      <c r="I554" s="130"/>
      <c r="J554" s="130"/>
      <c r="K554" s="130"/>
      <c r="L554" s="130"/>
      <c r="M554" s="130"/>
      <c r="N554" s="157"/>
      <c r="O554" s="158"/>
      <c r="P554" s="159"/>
      <c r="Q554" s="130"/>
      <c r="R554" s="130"/>
      <c r="S554" s="130"/>
      <c r="T554" s="130"/>
      <c r="U554" s="130"/>
      <c r="V554" s="130"/>
      <c r="W554" s="130"/>
      <c r="X554" s="130"/>
      <c r="Y554" s="130"/>
      <c r="Z554" s="130"/>
    </row>
    <row r="555" spans="1:26" ht="15.75" customHeight="1">
      <c r="A555" s="130"/>
      <c r="B555" s="130"/>
      <c r="C555" s="130"/>
      <c r="D555" s="130"/>
      <c r="E555" s="130"/>
      <c r="F555" s="130"/>
      <c r="G555" s="130"/>
      <c r="H555" s="130"/>
      <c r="I555" s="130"/>
      <c r="J555" s="130"/>
      <c r="K555" s="130"/>
      <c r="L555" s="130"/>
      <c r="M555" s="130"/>
      <c r="N555" s="157"/>
      <c r="O555" s="158"/>
      <c r="P555" s="159"/>
      <c r="Q555" s="130"/>
      <c r="R555" s="130"/>
      <c r="S555" s="130"/>
      <c r="T555" s="130"/>
      <c r="U555" s="130"/>
      <c r="V555" s="130"/>
      <c r="W555" s="130"/>
      <c r="X555" s="130"/>
      <c r="Y555" s="130"/>
      <c r="Z555" s="130"/>
    </row>
    <row r="556" spans="1:26" ht="15.75" customHeight="1">
      <c r="A556" s="130"/>
      <c r="B556" s="130"/>
      <c r="C556" s="130"/>
      <c r="D556" s="130"/>
      <c r="E556" s="130"/>
      <c r="F556" s="130"/>
      <c r="G556" s="130"/>
      <c r="H556" s="130"/>
      <c r="I556" s="130"/>
      <c r="J556" s="130"/>
      <c r="K556" s="130"/>
      <c r="L556" s="130"/>
      <c r="M556" s="130"/>
      <c r="N556" s="157"/>
      <c r="O556" s="158"/>
      <c r="P556" s="159"/>
      <c r="Q556" s="130"/>
      <c r="R556" s="130"/>
      <c r="S556" s="130"/>
      <c r="T556" s="130"/>
      <c r="U556" s="130"/>
      <c r="V556" s="130"/>
      <c r="W556" s="130"/>
      <c r="X556" s="130"/>
      <c r="Y556" s="130"/>
      <c r="Z556" s="130"/>
    </row>
    <row r="557" spans="1:26" ht="15.75" customHeight="1">
      <c r="A557" s="130"/>
      <c r="B557" s="130"/>
      <c r="C557" s="130"/>
      <c r="D557" s="130"/>
      <c r="E557" s="130"/>
      <c r="F557" s="130"/>
      <c r="G557" s="130"/>
      <c r="H557" s="130"/>
      <c r="I557" s="130"/>
      <c r="J557" s="130"/>
      <c r="K557" s="130"/>
      <c r="L557" s="130"/>
      <c r="M557" s="130"/>
      <c r="N557" s="157"/>
      <c r="O557" s="158"/>
      <c r="P557" s="159"/>
      <c r="Q557" s="130"/>
      <c r="R557" s="130"/>
      <c r="S557" s="130"/>
      <c r="T557" s="130"/>
      <c r="U557" s="130"/>
      <c r="V557" s="130"/>
      <c r="W557" s="130"/>
      <c r="X557" s="130"/>
      <c r="Y557" s="130"/>
      <c r="Z557" s="130"/>
    </row>
    <row r="558" spans="1:26" ht="15.75" customHeight="1">
      <c r="A558" s="130"/>
      <c r="B558" s="130"/>
      <c r="C558" s="130"/>
      <c r="D558" s="130"/>
      <c r="E558" s="130"/>
      <c r="F558" s="130"/>
      <c r="G558" s="130"/>
      <c r="H558" s="130"/>
      <c r="I558" s="130"/>
      <c r="J558" s="130"/>
      <c r="K558" s="130"/>
      <c r="L558" s="130"/>
      <c r="M558" s="130"/>
      <c r="N558" s="157"/>
      <c r="O558" s="158"/>
      <c r="P558" s="159"/>
      <c r="Q558" s="130"/>
      <c r="R558" s="130"/>
      <c r="S558" s="130"/>
      <c r="T558" s="130"/>
      <c r="U558" s="130"/>
      <c r="V558" s="130"/>
      <c r="W558" s="130"/>
      <c r="X558" s="130"/>
      <c r="Y558" s="130"/>
      <c r="Z558" s="130"/>
    </row>
    <row r="559" spans="1:26" ht="15.75" customHeight="1">
      <c r="A559" s="130"/>
      <c r="B559" s="130"/>
      <c r="C559" s="130"/>
      <c r="D559" s="130"/>
      <c r="E559" s="130"/>
      <c r="F559" s="130"/>
      <c r="G559" s="130"/>
      <c r="H559" s="130"/>
      <c r="I559" s="130"/>
      <c r="J559" s="130"/>
      <c r="K559" s="130"/>
      <c r="L559" s="130"/>
      <c r="M559" s="130"/>
      <c r="N559" s="157"/>
      <c r="O559" s="158"/>
      <c r="P559" s="159"/>
      <c r="Q559" s="130"/>
      <c r="R559" s="130"/>
      <c r="S559" s="130"/>
      <c r="T559" s="130"/>
      <c r="U559" s="130"/>
      <c r="V559" s="130"/>
      <c r="W559" s="130"/>
      <c r="X559" s="130"/>
      <c r="Y559" s="130"/>
      <c r="Z559" s="130"/>
    </row>
    <row r="560" spans="1:26" ht="15.75" customHeight="1">
      <c r="A560" s="130"/>
      <c r="B560" s="130"/>
      <c r="C560" s="130"/>
      <c r="D560" s="130"/>
      <c r="E560" s="130"/>
      <c r="F560" s="130"/>
      <c r="G560" s="130"/>
      <c r="H560" s="130"/>
      <c r="I560" s="130"/>
      <c r="J560" s="130"/>
      <c r="K560" s="130"/>
      <c r="L560" s="130"/>
      <c r="M560" s="130"/>
      <c r="N560" s="157"/>
      <c r="O560" s="158"/>
      <c r="P560" s="159"/>
      <c r="Q560" s="130"/>
      <c r="R560" s="130"/>
      <c r="S560" s="130"/>
      <c r="T560" s="130"/>
      <c r="U560" s="130"/>
      <c r="V560" s="130"/>
      <c r="W560" s="130"/>
      <c r="X560" s="130"/>
      <c r="Y560" s="130"/>
      <c r="Z560" s="130"/>
    </row>
    <row r="561" spans="1:26" ht="15.75" customHeight="1">
      <c r="A561" s="130"/>
      <c r="B561" s="130"/>
      <c r="C561" s="130"/>
      <c r="D561" s="130"/>
      <c r="E561" s="130"/>
      <c r="F561" s="130"/>
      <c r="G561" s="130"/>
      <c r="H561" s="130"/>
      <c r="I561" s="130"/>
      <c r="J561" s="130"/>
      <c r="K561" s="130"/>
      <c r="L561" s="130"/>
      <c r="M561" s="130"/>
      <c r="N561" s="157"/>
      <c r="O561" s="158"/>
      <c r="P561" s="159"/>
      <c r="Q561" s="130"/>
      <c r="R561" s="130"/>
      <c r="S561" s="130"/>
      <c r="T561" s="130"/>
      <c r="U561" s="130"/>
      <c r="V561" s="130"/>
      <c r="W561" s="130"/>
      <c r="X561" s="130"/>
      <c r="Y561" s="130"/>
      <c r="Z561" s="130"/>
    </row>
    <row r="562" spans="1:26" ht="15.75" customHeight="1">
      <c r="A562" s="130"/>
      <c r="B562" s="130"/>
      <c r="C562" s="130"/>
      <c r="D562" s="130"/>
      <c r="E562" s="130"/>
      <c r="F562" s="130"/>
      <c r="G562" s="130"/>
      <c r="H562" s="130"/>
      <c r="I562" s="130"/>
      <c r="J562" s="130"/>
      <c r="K562" s="130"/>
      <c r="L562" s="130"/>
      <c r="M562" s="130"/>
      <c r="N562" s="157"/>
      <c r="O562" s="158"/>
      <c r="P562" s="159"/>
      <c r="Q562" s="130"/>
      <c r="R562" s="130"/>
      <c r="S562" s="130"/>
      <c r="T562" s="130"/>
      <c r="U562" s="130"/>
      <c r="V562" s="130"/>
      <c r="W562" s="130"/>
      <c r="X562" s="130"/>
      <c r="Y562" s="130"/>
      <c r="Z562" s="130"/>
    </row>
    <row r="563" spans="1:26" ht="15.75" customHeight="1">
      <c r="A563" s="130"/>
      <c r="B563" s="130"/>
      <c r="C563" s="130"/>
      <c r="D563" s="130"/>
      <c r="E563" s="130"/>
      <c r="F563" s="130"/>
      <c r="G563" s="130"/>
      <c r="H563" s="130"/>
      <c r="I563" s="130"/>
      <c r="J563" s="130"/>
      <c r="K563" s="130"/>
      <c r="L563" s="130"/>
      <c r="M563" s="130"/>
      <c r="N563" s="157"/>
      <c r="O563" s="158"/>
      <c r="P563" s="159"/>
      <c r="Q563" s="130"/>
      <c r="R563" s="130"/>
      <c r="S563" s="130"/>
      <c r="T563" s="130"/>
      <c r="U563" s="130"/>
      <c r="V563" s="130"/>
      <c r="W563" s="130"/>
      <c r="X563" s="130"/>
      <c r="Y563" s="130"/>
      <c r="Z563" s="130"/>
    </row>
    <row r="564" spans="1:26" ht="15.75" customHeight="1">
      <c r="A564" s="130"/>
      <c r="B564" s="130"/>
      <c r="C564" s="130"/>
      <c r="D564" s="130"/>
      <c r="E564" s="130"/>
      <c r="F564" s="130"/>
      <c r="G564" s="130"/>
      <c r="H564" s="130"/>
      <c r="I564" s="130"/>
      <c r="J564" s="130"/>
      <c r="K564" s="130"/>
      <c r="L564" s="130"/>
      <c r="M564" s="130"/>
      <c r="N564" s="157"/>
      <c r="O564" s="158"/>
      <c r="P564" s="159"/>
      <c r="Q564" s="130"/>
      <c r="R564" s="130"/>
      <c r="S564" s="130"/>
      <c r="T564" s="130"/>
      <c r="U564" s="130"/>
      <c r="V564" s="130"/>
      <c r="W564" s="130"/>
      <c r="X564" s="130"/>
      <c r="Y564" s="130"/>
      <c r="Z564" s="130"/>
    </row>
    <row r="565" spans="1:26" ht="15.75" customHeight="1">
      <c r="A565" s="130"/>
      <c r="B565" s="130"/>
      <c r="C565" s="130"/>
      <c r="D565" s="130"/>
      <c r="E565" s="130"/>
      <c r="F565" s="130"/>
      <c r="G565" s="130"/>
      <c r="H565" s="130"/>
      <c r="I565" s="130"/>
      <c r="J565" s="130"/>
      <c r="K565" s="130"/>
      <c r="L565" s="130"/>
      <c r="M565" s="130"/>
      <c r="N565" s="157"/>
      <c r="O565" s="158"/>
      <c r="P565" s="159"/>
      <c r="Q565" s="130"/>
      <c r="R565" s="130"/>
      <c r="S565" s="130"/>
      <c r="T565" s="130"/>
      <c r="U565" s="130"/>
      <c r="V565" s="130"/>
      <c r="W565" s="130"/>
      <c r="X565" s="130"/>
      <c r="Y565" s="130"/>
      <c r="Z565" s="130"/>
    </row>
    <row r="566" spans="1:26" ht="15.75" customHeight="1">
      <c r="A566" s="130"/>
      <c r="B566" s="130"/>
      <c r="C566" s="130"/>
      <c r="D566" s="130"/>
      <c r="E566" s="130"/>
      <c r="F566" s="130"/>
      <c r="G566" s="130"/>
      <c r="H566" s="130"/>
      <c r="I566" s="130"/>
      <c r="J566" s="130"/>
      <c r="K566" s="130"/>
      <c r="L566" s="130"/>
      <c r="M566" s="130"/>
      <c r="N566" s="157"/>
      <c r="O566" s="158"/>
      <c r="P566" s="159"/>
      <c r="Q566" s="130"/>
      <c r="R566" s="130"/>
      <c r="S566" s="130"/>
      <c r="T566" s="130"/>
      <c r="U566" s="130"/>
      <c r="V566" s="130"/>
      <c r="W566" s="130"/>
      <c r="X566" s="130"/>
      <c r="Y566" s="130"/>
      <c r="Z566" s="130"/>
    </row>
    <row r="567" spans="1:26" ht="15.75" customHeight="1">
      <c r="A567" s="130"/>
      <c r="B567" s="130"/>
      <c r="C567" s="130"/>
      <c r="D567" s="130"/>
      <c r="E567" s="130"/>
      <c r="F567" s="130"/>
      <c r="G567" s="130"/>
      <c r="H567" s="130"/>
      <c r="I567" s="130"/>
      <c r="J567" s="130"/>
      <c r="K567" s="130"/>
      <c r="L567" s="130"/>
      <c r="M567" s="130"/>
      <c r="N567" s="157"/>
      <c r="O567" s="158"/>
      <c r="P567" s="159"/>
      <c r="Q567" s="130"/>
      <c r="R567" s="130"/>
      <c r="S567" s="130"/>
      <c r="T567" s="130"/>
      <c r="U567" s="130"/>
      <c r="V567" s="130"/>
      <c r="W567" s="130"/>
      <c r="X567" s="130"/>
      <c r="Y567" s="130"/>
      <c r="Z567" s="130"/>
    </row>
    <row r="568" spans="1:26" ht="15.75" customHeight="1">
      <c r="A568" s="130"/>
      <c r="B568" s="130"/>
      <c r="C568" s="130"/>
      <c r="D568" s="130"/>
      <c r="E568" s="130"/>
      <c r="F568" s="130"/>
      <c r="G568" s="130"/>
      <c r="H568" s="130"/>
      <c r="I568" s="130"/>
      <c r="J568" s="130"/>
      <c r="K568" s="130"/>
      <c r="L568" s="130"/>
      <c r="M568" s="130"/>
      <c r="N568" s="157"/>
      <c r="O568" s="158"/>
      <c r="P568" s="159"/>
      <c r="Q568" s="130"/>
      <c r="R568" s="130"/>
      <c r="S568" s="130"/>
      <c r="T568" s="130"/>
      <c r="U568" s="130"/>
      <c r="V568" s="130"/>
      <c r="W568" s="130"/>
      <c r="X568" s="130"/>
      <c r="Y568" s="130"/>
      <c r="Z568" s="130"/>
    </row>
    <row r="569" spans="1:26" ht="15.75" customHeight="1">
      <c r="A569" s="130"/>
      <c r="B569" s="130"/>
      <c r="C569" s="130"/>
      <c r="D569" s="130"/>
      <c r="E569" s="130"/>
      <c r="F569" s="130"/>
      <c r="G569" s="130"/>
      <c r="H569" s="130"/>
      <c r="I569" s="130"/>
      <c r="J569" s="130"/>
      <c r="K569" s="130"/>
      <c r="L569" s="130"/>
      <c r="M569" s="130"/>
      <c r="N569" s="157"/>
      <c r="O569" s="158"/>
      <c r="P569" s="159"/>
      <c r="Q569" s="130"/>
      <c r="R569" s="130"/>
      <c r="S569" s="130"/>
      <c r="T569" s="130"/>
      <c r="U569" s="130"/>
      <c r="V569" s="130"/>
      <c r="W569" s="130"/>
      <c r="X569" s="130"/>
      <c r="Y569" s="130"/>
      <c r="Z569" s="130"/>
    </row>
    <row r="570" spans="1:26" ht="15.75" customHeight="1">
      <c r="A570" s="130"/>
      <c r="B570" s="130"/>
      <c r="C570" s="130"/>
      <c r="D570" s="130"/>
      <c r="E570" s="130"/>
      <c r="F570" s="130"/>
      <c r="G570" s="130"/>
      <c r="H570" s="130"/>
      <c r="I570" s="130"/>
      <c r="J570" s="130"/>
      <c r="K570" s="130"/>
      <c r="L570" s="130"/>
      <c r="M570" s="130"/>
      <c r="N570" s="157"/>
      <c r="O570" s="158"/>
      <c r="P570" s="159"/>
      <c r="Q570" s="130"/>
      <c r="R570" s="130"/>
      <c r="S570" s="130"/>
      <c r="T570" s="130"/>
      <c r="U570" s="130"/>
      <c r="V570" s="130"/>
      <c r="W570" s="130"/>
      <c r="X570" s="130"/>
      <c r="Y570" s="130"/>
      <c r="Z570" s="130"/>
    </row>
    <row r="571" spans="1:26" ht="15.75" customHeight="1">
      <c r="A571" s="130"/>
      <c r="B571" s="130"/>
      <c r="C571" s="130"/>
      <c r="D571" s="130"/>
      <c r="E571" s="130"/>
      <c r="F571" s="130"/>
      <c r="G571" s="130"/>
      <c r="H571" s="130"/>
      <c r="I571" s="130"/>
      <c r="J571" s="130"/>
      <c r="K571" s="130"/>
      <c r="L571" s="130"/>
      <c r="M571" s="130"/>
      <c r="N571" s="157"/>
      <c r="O571" s="158"/>
      <c r="P571" s="159"/>
      <c r="Q571" s="130"/>
      <c r="R571" s="130"/>
      <c r="S571" s="130"/>
      <c r="T571" s="130"/>
      <c r="U571" s="130"/>
      <c r="V571" s="130"/>
      <c r="W571" s="130"/>
      <c r="X571" s="130"/>
      <c r="Y571" s="130"/>
      <c r="Z571" s="130"/>
    </row>
    <row r="572" spans="1:26" ht="15.75" customHeight="1">
      <c r="A572" s="130"/>
      <c r="B572" s="130"/>
      <c r="C572" s="130"/>
      <c r="D572" s="130"/>
      <c r="E572" s="130"/>
      <c r="F572" s="130"/>
      <c r="G572" s="130"/>
      <c r="H572" s="130"/>
      <c r="I572" s="130"/>
      <c r="J572" s="130"/>
      <c r="K572" s="130"/>
      <c r="L572" s="130"/>
      <c r="M572" s="130"/>
      <c r="N572" s="157"/>
      <c r="O572" s="158"/>
      <c r="P572" s="159"/>
      <c r="Q572" s="130"/>
      <c r="R572" s="130"/>
      <c r="S572" s="130"/>
      <c r="T572" s="130"/>
      <c r="U572" s="130"/>
      <c r="V572" s="130"/>
      <c r="W572" s="130"/>
      <c r="X572" s="130"/>
      <c r="Y572" s="130"/>
      <c r="Z572" s="130"/>
    </row>
    <row r="573" spans="1:26" ht="15.75" customHeight="1">
      <c r="A573" s="130"/>
      <c r="B573" s="130"/>
      <c r="C573" s="130"/>
      <c r="D573" s="130"/>
      <c r="E573" s="130"/>
      <c r="F573" s="130"/>
      <c r="G573" s="130"/>
      <c r="H573" s="130"/>
      <c r="I573" s="130"/>
      <c r="J573" s="130"/>
      <c r="K573" s="130"/>
      <c r="L573" s="130"/>
      <c r="M573" s="130"/>
      <c r="N573" s="157"/>
      <c r="O573" s="158"/>
      <c r="P573" s="159"/>
      <c r="Q573" s="130"/>
      <c r="R573" s="130"/>
      <c r="S573" s="130"/>
      <c r="T573" s="130"/>
      <c r="U573" s="130"/>
      <c r="V573" s="130"/>
      <c r="W573" s="130"/>
      <c r="X573" s="130"/>
      <c r="Y573" s="130"/>
      <c r="Z573" s="130"/>
    </row>
    <row r="574" spans="1:26" ht="15.75" customHeight="1">
      <c r="A574" s="130"/>
      <c r="B574" s="130"/>
      <c r="C574" s="130"/>
      <c r="D574" s="130"/>
      <c r="E574" s="130"/>
      <c r="F574" s="130"/>
      <c r="G574" s="130"/>
      <c r="H574" s="130"/>
      <c r="I574" s="130"/>
      <c r="J574" s="130"/>
      <c r="K574" s="130"/>
      <c r="L574" s="130"/>
      <c r="M574" s="130"/>
      <c r="N574" s="157"/>
      <c r="O574" s="158"/>
      <c r="P574" s="159"/>
      <c r="Q574" s="130"/>
      <c r="R574" s="130"/>
      <c r="S574" s="130"/>
      <c r="T574" s="130"/>
      <c r="U574" s="130"/>
      <c r="V574" s="130"/>
      <c r="W574" s="130"/>
      <c r="X574" s="130"/>
      <c r="Y574" s="130"/>
      <c r="Z574" s="130"/>
    </row>
    <row r="575" spans="1:26" ht="15.75" customHeight="1">
      <c r="A575" s="130"/>
      <c r="B575" s="130"/>
      <c r="C575" s="130"/>
      <c r="D575" s="130"/>
      <c r="E575" s="130"/>
      <c r="F575" s="130"/>
      <c r="G575" s="130"/>
      <c r="H575" s="130"/>
      <c r="I575" s="130"/>
      <c r="J575" s="130"/>
      <c r="K575" s="130"/>
      <c r="L575" s="130"/>
      <c r="M575" s="130"/>
      <c r="N575" s="157"/>
      <c r="O575" s="158"/>
      <c r="P575" s="159"/>
      <c r="Q575" s="130"/>
      <c r="R575" s="130"/>
      <c r="S575" s="130"/>
      <c r="T575" s="130"/>
      <c r="U575" s="130"/>
      <c r="V575" s="130"/>
      <c r="W575" s="130"/>
      <c r="X575" s="130"/>
      <c r="Y575" s="130"/>
      <c r="Z575" s="130"/>
    </row>
    <row r="576" spans="1:26" ht="15.75" customHeight="1">
      <c r="A576" s="130"/>
      <c r="B576" s="130"/>
      <c r="C576" s="130"/>
      <c r="D576" s="130"/>
      <c r="E576" s="130"/>
      <c r="F576" s="130"/>
      <c r="G576" s="130"/>
      <c r="H576" s="130"/>
      <c r="I576" s="130"/>
      <c r="J576" s="130"/>
      <c r="K576" s="130"/>
      <c r="L576" s="130"/>
      <c r="M576" s="130"/>
      <c r="N576" s="157"/>
      <c r="O576" s="158"/>
      <c r="P576" s="159"/>
      <c r="Q576" s="130"/>
      <c r="R576" s="130"/>
      <c r="S576" s="130"/>
      <c r="T576" s="130"/>
      <c r="U576" s="130"/>
      <c r="V576" s="130"/>
      <c r="W576" s="130"/>
      <c r="X576" s="130"/>
      <c r="Y576" s="130"/>
      <c r="Z576" s="130"/>
    </row>
    <row r="577" spans="1:26" ht="15.75" customHeight="1">
      <c r="A577" s="130"/>
      <c r="B577" s="130"/>
      <c r="C577" s="130"/>
      <c r="D577" s="130"/>
      <c r="E577" s="130"/>
      <c r="F577" s="130"/>
      <c r="G577" s="130"/>
      <c r="H577" s="130"/>
      <c r="I577" s="130"/>
      <c r="J577" s="130"/>
      <c r="K577" s="130"/>
      <c r="L577" s="130"/>
      <c r="M577" s="130"/>
      <c r="N577" s="157"/>
      <c r="O577" s="158"/>
      <c r="P577" s="159"/>
      <c r="Q577" s="130"/>
      <c r="R577" s="130"/>
      <c r="S577" s="130"/>
      <c r="T577" s="130"/>
      <c r="U577" s="130"/>
      <c r="V577" s="130"/>
      <c r="W577" s="130"/>
      <c r="X577" s="130"/>
      <c r="Y577" s="130"/>
      <c r="Z577" s="130"/>
    </row>
    <row r="578" spans="1:26" ht="15.75" customHeight="1">
      <c r="A578" s="130"/>
      <c r="B578" s="130"/>
      <c r="C578" s="130"/>
      <c r="D578" s="130"/>
      <c r="E578" s="130"/>
      <c r="F578" s="130"/>
      <c r="G578" s="130"/>
      <c r="H578" s="130"/>
      <c r="I578" s="130"/>
      <c r="J578" s="130"/>
      <c r="K578" s="130"/>
      <c r="L578" s="130"/>
      <c r="M578" s="130"/>
      <c r="N578" s="157"/>
      <c r="O578" s="158"/>
      <c r="P578" s="159"/>
      <c r="Q578" s="130"/>
      <c r="R578" s="130"/>
      <c r="S578" s="130"/>
      <c r="T578" s="130"/>
      <c r="U578" s="130"/>
      <c r="V578" s="130"/>
      <c r="W578" s="130"/>
      <c r="X578" s="130"/>
      <c r="Y578" s="130"/>
      <c r="Z578" s="130"/>
    </row>
    <row r="579" spans="1:26" ht="15.75" customHeight="1">
      <c r="A579" s="130"/>
      <c r="B579" s="130"/>
      <c r="C579" s="130"/>
      <c r="D579" s="130"/>
      <c r="E579" s="130"/>
      <c r="F579" s="130"/>
      <c r="G579" s="130"/>
      <c r="H579" s="130"/>
      <c r="I579" s="130"/>
      <c r="J579" s="130"/>
      <c r="K579" s="130"/>
      <c r="L579" s="130"/>
      <c r="M579" s="130"/>
      <c r="N579" s="157"/>
      <c r="O579" s="158"/>
      <c r="P579" s="159"/>
      <c r="Q579" s="130"/>
      <c r="R579" s="130"/>
      <c r="S579" s="130"/>
      <c r="T579" s="130"/>
      <c r="U579" s="130"/>
      <c r="V579" s="130"/>
      <c r="W579" s="130"/>
      <c r="X579" s="130"/>
      <c r="Y579" s="130"/>
      <c r="Z579" s="130"/>
    </row>
    <row r="580" spans="1:26" ht="15.75" customHeight="1">
      <c r="A580" s="130"/>
      <c r="B580" s="130"/>
      <c r="C580" s="130"/>
      <c r="D580" s="130"/>
      <c r="E580" s="130"/>
      <c r="F580" s="130"/>
      <c r="G580" s="130"/>
      <c r="H580" s="130"/>
      <c r="I580" s="130"/>
      <c r="J580" s="130"/>
      <c r="K580" s="130"/>
      <c r="L580" s="130"/>
      <c r="M580" s="130"/>
      <c r="N580" s="157"/>
      <c r="O580" s="158"/>
      <c r="P580" s="159"/>
      <c r="Q580" s="130"/>
      <c r="R580" s="130"/>
      <c r="S580" s="130"/>
      <c r="T580" s="130"/>
      <c r="U580" s="130"/>
      <c r="V580" s="130"/>
      <c r="W580" s="130"/>
      <c r="X580" s="130"/>
      <c r="Y580" s="130"/>
      <c r="Z580" s="130"/>
    </row>
    <row r="581" spans="1:26" ht="15.75" customHeight="1">
      <c r="A581" s="130"/>
      <c r="B581" s="130"/>
      <c r="C581" s="130"/>
      <c r="D581" s="130"/>
      <c r="E581" s="130"/>
      <c r="F581" s="130"/>
      <c r="G581" s="130"/>
      <c r="H581" s="130"/>
      <c r="I581" s="130"/>
      <c r="J581" s="130"/>
      <c r="K581" s="130"/>
      <c r="L581" s="130"/>
      <c r="M581" s="130"/>
      <c r="N581" s="157"/>
      <c r="O581" s="158"/>
      <c r="P581" s="159"/>
      <c r="Q581" s="130"/>
      <c r="R581" s="130"/>
      <c r="S581" s="130"/>
      <c r="T581" s="130"/>
      <c r="U581" s="130"/>
      <c r="V581" s="130"/>
      <c r="W581" s="130"/>
      <c r="X581" s="130"/>
      <c r="Y581" s="130"/>
      <c r="Z581" s="130"/>
    </row>
    <row r="582" spans="1:26" ht="15.75" customHeight="1">
      <c r="A582" s="130"/>
      <c r="B582" s="130"/>
      <c r="C582" s="130"/>
      <c r="D582" s="130"/>
      <c r="E582" s="130"/>
      <c r="F582" s="130"/>
      <c r="G582" s="130"/>
      <c r="H582" s="130"/>
      <c r="I582" s="130"/>
      <c r="J582" s="130"/>
      <c r="K582" s="130"/>
      <c r="L582" s="130"/>
      <c r="M582" s="130"/>
      <c r="N582" s="157"/>
      <c r="O582" s="158"/>
      <c r="P582" s="159"/>
      <c r="Q582" s="130"/>
      <c r="R582" s="130"/>
      <c r="S582" s="130"/>
      <c r="T582" s="130"/>
      <c r="U582" s="130"/>
      <c r="V582" s="130"/>
      <c r="W582" s="130"/>
      <c r="X582" s="130"/>
      <c r="Y582" s="130"/>
      <c r="Z582" s="130"/>
    </row>
    <row r="583" spans="1:26" ht="15.75" customHeight="1">
      <c r="A583" s="130"/>
      <c r="B583" s="130"/>
      <c r="C583" s="130"/>
      <c r="D583" s="130"/>
      <c r="E583" s="130"/>
      <c r="F583" s="130"/>
      <c r="G583" s="130"/>
      <c r="H583" s="130"/>
      <c r="I583" s="130"/>
      <c r="J583" s="130"/>
      <c r="K583" s="130"/>
      <c r="L583" s="130"/>
      <c r="M583" s="130"/>
      <c r="N583" s="157"/>
      <c r="O583" s="158"/>
      <c r="P583" s="159"/>
      <c r="Q583" s="130"/>
      <c r="R583" s="130"/>
      <c r="S583" s="130"/>
      <c r="T583" s="130"/>
      <c r="U583" s="130"/>
      <c r="V583" s="130"/>
      <c r="W583" s="130"/>
      <c r="X583" s="130"/>
      <c r="Y583" s="130"/>
      <c r="Z583" s="130"/>
    </row>
    <row r="584" spans="1:26" ht="15.75" customHeight="1">
      <c r="A584" s="130"/>
      <c r="B584" s="130"/>
      <c r="C584" s="130"/>
      <c r="D584" s="130"/>
      <c r="E584" s="130"/>
      <c r="F584" s="130"/>
      <c r="G584" s="130"/>
      <c r="H584" s="130"/>
      <c r="I584" s="130"/>
      <c r="J584" s="130"/>
      <c r="K584" s="130"/>
      <c r="L584" s="130"/>
      <c r="M584" s="130"/>
      <c r="N584" s="157"/>
      <c r="O584" s="158"/>
      <c r="P584" s="159"/>
      <c r="Q584" s="130"/>
      <c r="R584" s="130"/>
      <c r="S584" s="130"/>
      <c r="T584" s="130"/>
      <c r="U584" s="130"/>
      <c r="V584" s="130"/>
      <c r="W584" s="130"/>
      <c r="X584" s="130"/>
      <c r="Y584" s="130"/>
      <c r="Z584" s="130"/>
    </row>
    <row r="585" spans="1:26" ht="15.75" customHeight="1">
      <c r="A585" s="130"/>
      <c r="B585" s="130"/>
      <c r="C585" s="130"/>
      <c r="D585" s="130"/>
      <c r="E585" s="130"/>
      <c r="F585" s="130"/>
      <c r="G585" s="130"/>
      <c r="H585" s="130"/>
      <c r="I585" s="130"/>
      <c r="J585" s="130"/>
      <c r="K585" s="130"/>
      <c r="L585" s="130"/>
      <c r="M585" s="130"/>
      <c r="N585" s="157"/>
      <c r="O585" s="158"/>
      <c r="P585" s="159"/>
      <c r="Q585" s="130"/>
      <c r="R585" s="130"/>
      <c r="S585" s="130"/>
      <c r="T585" s="130"/>
      <c r="U585" s="130"/>
      <c r="V585" s="130"/>
      <c r="W585" s="130"/>
      <c r="X585" s="130"/>
      <c r="Y585" s="130"/>
      <c r="Z585" s="130"/>
    </row>
    <row r="586" spans="1:26" ht="15.75" customHeight="1">
      <c r="A586" s="130"/>
      <c r="B586" s="130"/>
      <c r="C586" s="130"/>
      <c r="D586" s="130"/>
      <c r="E586" s="130"/>
      <c r="F586" s="130"/>
      <c r="G586" s="130"/>
      <c r="H586" s="130"/>
      <c r="I586" s="130"/>
      <c r="J586" s="130"/>
      <c r="K586" s="130"/>
      <c r="L586" s="130"/>
      <c r="M586" s="130"/>
      <c r="N586" s="157"/>
      <c r="O586" s="158"/>
      <c r="P586" s="159"/>
      <c r="Q586" s="130"/>
      <c r="R586" s="130"/>
      <c r="S586" s="130"/>
      <c r="T586" s="130"/>
      <c r="U586" s="130"/>
      <c r="V586" s="130"/>
      <c r="W586" s="130"/>
      <c r="X586" s="130"/>
      <c r="Y586" s="130"/>
      <c r="Z586" s="130"/>
    </row>
    <row r="587" spans="1:26" ht="15.75" customHeight="1">
      <c r="A587" s="130"/>
      <c r="B587" s="130"/>
      <c r="C587" s="130"/>
      <c r="D587" s="130"/>
      <c r="E587" s="130"/>
      <c r="F587" s="130"/>
      <c r="G587" s="130"/>
      <c r="H587" s="130"/>
      <c r="I587" s="130"/>
      <c r="J587" s="130"/>
      <c r="K587" s="130"/>
      <c r="L587" s="130"/>
      <c r="M587" s="130"/>
      <c r="N587" s="157"/>
      <c r="O587" s="158"/>
      <c r="P587" s="159"/>
      <c r="Q587" s="130"/>
      <c r="R587" s="130"/>
      <c r="S587" s="130"/>
      <c r="T587" s="130"/>
      <c r="U587" s="130"/>
      <c r="V587" s="130"/>
      <c r="W587" s="130"/>
      <c r="X587" s="130"/>
      <c r="Y587" s="130"/>
      <c r="Z587" s="130"/>
    </row>
    <row r="588" spans="1:26" ht="15.75" customHeight="1">
      <c r="A588" s="130"/>
      <c r="B588" s="130"/>
      <c r="C588" s="130"/>
      <c r="D588" s="130"/>
      <c r="E588" s="130"/>
      <c r="F588" s="130"/>
      <c r="G588" s="130"/>
      <c r="H588" s="130"/>
      <c r="I588" s="130"/>
      <c r="J588" s="130"/>
      <c r="K588" s="130"/>
      <c r="L588" s="130"/>
      <c r="M588" s="130"/>
      <c r="N588" s="157"/>
      <c r="O588" s="158"/>
      <c r="P588" s="159"/>
      <c r="Q588" s="130"/>
      <c r="R588" s="130"/>
      <c r="S588" s="130"/>
      <c r="T588" s="130"/>
      <c r="U588" s="130"/>
      <c r="V588" s="130"/>
      <c r="W588" s="130"/>
      <c r="X588" s="130"/>
      <c r="Y588" s="130"/>
      <c r="Z588" s="130"/>
    </row>
    <row r="589" spans="1:26" ht="15.75" customHeight="1">
      <c r="A589" s="130"/>
      <c r="B589" s="130"/>
      <c r="C589" s="130"/>
      <c r="D589" s="130"/>
      <c r="E589" s="130"/>
      <c r="F589" s="130"/>
      <c r="G589" s="130"/>
      <c r="H589" s="130"/>
      <c r="I589" s="130"/>
      <c r="J589" s="130"/>
      <c r="K589" s="130"/>
      <c r="L589" s="130"/>
      <c r="M589" s="130"/>
      <c r="N589" s="157"/>
      <c r="O589" s="158"/>
      <c r="P589" s="159"/>
      <c r="Q589" s="130"/>
      <c r="R589" s="130"/>
      <c r="S589" s="130"/>
      <c r="T589" s="130"/>
      <c r="U589" s="130"/>
      <c r="V589" s="130"/>
      <c r="W589" s="130"/>
      <c r="X589" s="130"/>
      <c r="Y589" s="130"/>
      <c r="Z589" s="130"/>
    </row>
    <row r="590" spans="1:26" ht="15.75" customHeight="1">
      <c r="A590" s="130"/>
      <c r="B590" s="130"/>
      <c r="C590" s="130"/>
      <c r="D590" s="130"/>
      <c r="E590" s="130"/>
      <c r="F590" s="130"/>
      <c r="G590" s="130"/>
      <c r="H590" s="130"/>
      <c r="I590" s="130"/>
      <c r="J590" s="130"/>
      <c r="K590" s="130"/>
      <c r="L590" s="130"/>
      <c r="M590" s="130"/>
      <c r="N590" s="157"/>
      <c r="O590" s="158"/>
      <c r="P590" s="159"/>
      <c r="Q590" s="130"/>
      <c r="R590" s="130"/>
      <c r="S590" s="130"/>
      <c r="T590" s="130"/>
      <c r="U590" s="130"/>
      <c r="V590" s="130"/>
      <c r="W590" s="130"/>
      <c r="X590" s="130"/>
      <c r="Y590" s="130"/>
      <c r="Z590" s="130"/>
    </row>
    <row r="591" spans="1:26" ht="15.75" customHeight="1">
      <c r="A591" s="130"/>
      <c r="B591" s="130"/>
      <c r="C591" s="130"/>
      <c r="D591" s="130"/>
      <c r="E591" s="130"/>
      <c r="F591" s="130"/>
      <c r="G591" s="130"/>
      <c r="H591" s="130"/>
      <c r="I591" s="130"/>
      <c r="J591" s="130"/>
      <c r="K591" s="130"/>
      <c r="L591" s="130"/>
      <c r="M591" s="130"/>
      <c r="N591" s="157"/>
      <c r="O591" s="158"/>
      <c r="P591" s="159"/>
      <c r="Q591" s="130"/>
      <c r="R591" s="130"/>
      <c r="S591" s="130"/>
      <c r="T591" s="130"/>
      <c r="U591" s="130"/>
      <c r="V591" s="130"/>
      <c r="W591" s="130"/>
      <c r="X591" s="130"/>
      <c r="Y591" s="130"/>
      <c r="Z591" s="130"/>
    </row>
    <row r="592" spans="1:26" ht="15.75" customHeight="1">
      <c r="A592" s="130"/>
      <c r="B592" s="130"/>
      <c r="C592" s="130"/>
      <c r="D592" s="130"/>
      <c r="E592" s="130"/>
      <c r="F592" s="130"/>
      <c r="G592" s="130"/>
      <c r="H592" s="130"/>
      <c r="I592" s="130"/>
      <c r="J592" s="130"/>
      <c r="K592" s="130"/>
      <c r="L592" s="130"/>
      <c r="M592" s="130"/>
      <c r="N592" s="157"/>
      <c r="O592" s="158"/>
      <c r="P592" s="159"/>
      <c r="Q592" s="130"/>
      <c r="R592" s="130"/>
      <c r="S592" s="130"/>
      <c r="T592" s="130"/>
      <c r="U592" s="130"/>
      <c r="V592" s="130"/>
      <c r="W592" s="130"/>
      <c r="X592" s="130"/>
      <c r="Y592" s="130"/>
      <c r="Z592" s="130"/>
    </row>
    <row r="593" spans="1:26" ht="15.75" customHeight="1">
      <c r="A593" s="130"/>
      <c r="B593" s="130"/>
      <c r="C593" s="130"/>
      <c r="D593" s="130"/>
      <c r="E593" s="130"/>
      <c r="F593" s="130"/>
      <c r="G593" s="130"/>
      <c r="H593" s="130"/>
      <c r="I593" s="130"/>
      <c r="J593" s="130"/>
      <c r="K593" s="130"/>
      <c r="L593" s="130"/>
      <c r="M593" s="130"/>
      <c r="N593" s="157"/>
      <c r="O593" s="158"/>
      <c r="P593" s="159"/>
      <c r="Q593" s="130"/>
      <c r="R593" s="130"/>
      <c r="S593" s="130"/>
      <c r="T593" s="130"/>
      <c r="U593" s="130"/>
      <c r="V593" s="130"/>
      <c r="W593" s="130"/>
      <c r="X593" s="130"/>
      <c r="Y593" s="130"/>
      <c r="Z593" s="130"/>
    </row>
    <row r="594" spans="1:26" ht="15.75" customHeight="1">
      <c r="A594" s="130"/>
      <c r="B594" s="130"/>
      <c r="C594" s="130"/>
      <c r="D594" s="130"/>
      <c r="E594" s="130"/>
      <c r="F594" s="130"/>
      <c r="G594" s="130"/>
      <c r="H594" s="130"/>
      <c r="I594" s="130"/>
      <c r="J594" s="130"/>
      <c r="K594" s="130"/>
      <c r="L594" s="130"/>
      <c r="M594" s="130"/>
      <c r="N594" s="157"/>
      <c r="O594" s="158"/>
      <c r="P594" s="159"/>
      <c r="Q594" s="130"/>
      <c r="R594" s="130"/>
      <c r="S594" s="130"/>
      <c r="T594" s="130"/>
      <c r="U594" s="130"/>
      <c r="V594" s="130"/>
      <c r="W594" s="130"/>
      <c r="X594" s="130"/>
      <c r="Y594" s="130"/>
      <c r="Z594" s="130"/>
    </row>
    <row r="595" spans="1:26" ht="15.75" customHeight="1">
      <c r="A595" s="130"/>
      <c r="B595" s="130"/>
      <c r="C595" s="130"/>
      <c r="D595" s="130"/>
      <c r="E595" s="130"/>
      <c r="F595" s="130"/>
      <c r="G595" s="130"/>
      <c r="H595" s="130"/>
      <c r="I595" s="130"/>
      <c r="J595" s="130"/>
      <c r="K595" s="130"/>
      <c r="L595" s="130"/>
      <c r="M595" s="130"/>
      <c r="N595" s="157"/>
      <c r="O595" s="158"/>
      <c r="P595" s="159"/>
      <c r="Q595" s="130"/>
      <c r="R595" s="130"/>
      <c r="S595" s="130"/>
      <c r="T595" s="130"/>
      <c r="U595" s="130"/>
      <c r="V595" s="130"/>
      <c r="W595" s="130"/>
      <c r="X595" s="130"/>
      <c r="Y595" s="130"/>
      <c r="Z595" s="130"/>
    </row>
    <row r="596" spans="1:26" ht="15.75" customHeight="1">
      <c r="A596" s="130"/>
      <c r="B596" s="130"/>
      <c r="C596" s="130"/>
      <c r="D596" s="130"/>
      <c r="E596" s="130"/>
      <c r="F596" s="130"/>
      <c r="G596" s="130"/>
      <c r="H596" s="130"/>
      <c r="I596" s="130"/>
      <c r="J596" s="130"/>
      <c r="K596" s="130"/>
      <c r="L596" s="130"/>
      <c r="M596" s="130"/>
      <c r="N596" s="157"/>
      <c r="O596" s="158"/>
      <c r="P596" s="159"/>
      <c r="Q596" s="130"/>
      <c r="R596" s="130"/>
      <c r="S596" s="130"/>
      <c r="T596" s="130"/>
      <c r="U596" s="130"/>
      <c r="V596" s="130"/>
      <c r="W596" s="130"/>
      <c r="X596" s="130"/>
      <c r="Y596" s="130"/>
      <c r="Z596" s="130"/>
    </row>
    <row r="597" spans="1:26" ht="15.75" customHeight="1">
      <c r="A597" s="130"/>
      <c r="B597" s="130"/>
      <c r="C597" s="130"/>
      <c r="D597" s="130"/>
      <c r="E597" s="130"/>
      <c r="F597" s="130"/>
      <c r="G597" s="130"/>
      <c r="H597" s="130"/>
      <c r="I597" s="130"/>
      <c r="J597" s="130"/>
      <c r="K597" s="130"/>
      <c r="L597" s="130"/>
      <c r="M597" s="130"/>
      <c r="N597" s="157"/>
      <c r="O597" s="158"/>
      <c r="P597" s="159"/>
      <c r="Q597" s="130"/>
      <c r="R597" s="130"/>
      <c r="S597" s="130"/>
      <c r="T597" s="130"/>
      <c r="U597" s="130"/>
      <c r="V597" s="130"/>
      <c r="W597" s="130"/>
      <c r="X597" s="130"/>
      <c r="Y597" s="130"/>
      <c r="Z597" s="130"/>
    </row>
    <row r="598" spans="1:26" ht="15.75" customHeight="1">
      <c r="A598" s="130"/>
      <c r="B598" s="130"/>
      <c r="C598" s="130"/>
      <c r="D598" s="130"/>
      <c r="E598" s="130"/>
      <c r="F598" s="130"/>
      <c r="G598" s="130"/>
      <c r="H598" s="130"/>
      <c r="I598" s="130"/>
      <c r="J598" s="130"/>
      <c r="K598" s="130"/>
      <c r="L598" s="130"/>
      <c r="M598" s="130"/>
      <c r="N598" s="157"/>
      <c r="O598" s="158"/>
      <c r="P598" s="159"/>
      <c r="Q598" s="130"/>
      <c r="R598" s="130"/>
      <c r="S598" s="130"/>
      <c r="T598" s="130"/>
      <c r="U598" s="130"/>
      <c r="V598" s="130"/>
      <c r="W598" s="130"/>
      <c r="X598" s="130"/>
      <c r="Y598" s="130"/>
      <c r="Z598" s="130"/>
    </row>
    <row r="599" spans="1:26" ht="15.75" customHeight="1">
      <c r="A599" s="130"/>
      <c r="B599" s="130"/>
      <c r="C599" s="130"/>
      <c r="D599" s="130"/>
      <c r="E599" s="130"/>
      <c r="F599" s="130"/>
      <c r="G599" s="130"/>
      <c r="H599" s="130"/>
      <c r="I599" s="130"/>
      <c r="J599" s="130"/>
      <c r="K599" s="130"/>
      <c r="L599" s="130"/>
      <c r="M599" s="130"/>
      <c r="N599" s="157"/>
      <c r="O599" s="158"/>
      <c r="P599" s="159"/>
      <c r="Q599" s="130"/>
      <c r="R599" s="130"/>
      <c r="S599" s="130"/>
      <c r="T599" s="130"/>
      <c r="U599" s="130"/>
      <c r="V599" s="130"/>
      <c r="W599" s="130"/>
      <c r="X599" s="130"/>
      <c r="Y599" s="130"/>
      <c r="Z599" s="130"/>
    </row>
    <row r="600" spans="1:26" ht="15.75" customHeight="1">
      <c r="A600" s="130"/>
      <c r="B600" s="130"/>
      <c r="C600" s="130"/>
      <c r="D600" s="130"/>
      <c r="E600" s="130"/>
      <c r="F600" s="130"/>
      <c r="G600" s="130"/>
      <c r="H600" s="130"/>
      <c r="I600" s="130"/>
      <c r="J600" s="130"/>
      <c r="K600" s="130"/>
      <c r="L600" s="130"/>
      <c r="M600" s="130"/>
      <c r="N600" s="157"/>
      <c r="O600" s="158"/>
      <c r="P600" s="159"/>
      <c r="Q600" s="130"/>
      <c r="R600" s="130"/>
      <c r="S600" s="130"/>
      <c r="T600" s="130"/>
      <c r="U600" s="130"/>
      <c r="V600" s="130"/>
      <c r="W600" s="130"/>
      <c r="X600" s="130"/>
      <c r="Y600" s="130"/>
      <c r="Z600" s="130"/>
    </row>
    <row r="601" spans="1:26" ht="15.75" customHeight="1">
      <c r="A601" s="130"/>
      <c r="B601" s="130"/>
      <c r="C601" s="130"/>
      <c r="D601" s="130"/>
      <c r="E601" s="130"/>
      <c r="F601" s="130"/>
      <c r="G601" s="130"/>
      <c r="H601" s="130"/>
      <c r="I601" s="130"/>
      <c r="J601" s="130"/>
      <c r="K601" s="130"/>
      <c r="L601" s="130"/>
      <c r="M601" s="130"/>
      <c r="N601" s="157"/>
      <c r="O601" s="158"/>
      <c r="P601" s="159"/>
      <c r="Q601" s="130"/>
      <c r="R601" s="130"/>
      <c r="S601" s="130"/>
      <c r="T601" s="130"/>
      <c r="U601" s="130"/>
      <c r="V601" s="130"/>
      <c r="W601" s="130"/>
      <c r="X601" s="130"/>
      <c r="Y601" s="130"/>
      <c r="Z601" s="130"/>
    </row>
    <row r="602" spans="1:26" ht="15.75" customHeight="1">
      <c r="A602" s="130"/>
      <c r="B602" s="130"/>
      <c r="C602" s="130"/>
      <c r="D602" s="130"/>
      <c r="E602" s="130"/>
      <c r="F602" s="130"/>
      <c r="G602" s="130"/>
      <c r="H602" s="130"/>
      <c r="I602" s="130"/>
      <c r="J602" s="130"/>
      <c r="K602" s="130"/>
      <c r="L602" s="130"/>
      <c r="M602" s="130"/>
      <c r="N602" s="157"/>
      <c r="O602" s="158"/>
      <c r="P602" s="159"/>
      <c r="Q602" s="130"/>
      <c r="R602" s="130"/>
      <c r="S602" s="130"/>
      <c r="T602" s="130"/>
      <c r="U602" s="130"/>
      <c r="V602" s="130"/>
      <c r="W602" s="130"/>
      <c r="X602" s="130"/>
      <c r="Y602" s="130"/>
      <c r="Z602" s="130"/>
    </row>
    <row r="603" spans="1:26" ht="15.75" customHeight="1">
      <c r="A603" s="130"/>
      <c r="B603" s="130"/>
      <c r="C603" s="130"/>
      <c r="D603" s="130"/>
      <c r="E603" s="130"/>
      <c r="F603" s="130"/>
      <c r="G603" s="130"/>
      <c r="H603" s="130"/>
      <c r="I603" s="130"/>
      <c r="J603" s="130"/>
      <c r="K603" s="130"/>
      <c r="L603" s="130"/>
      <c r="M603" s="130"/>
      <c r="N603" s="157"/>
      <c r="O603" s="158"/>
      <c r="P603" s="159"/>
      <c r="Q603" s="130"/>
      <c r="R603" s="130"/>
      <c r="S603" s="130"/>
      <c r="T603" s="130"/>
      <c r="U603" s="130"/>
      <c r="V603" s="130"/>
      <c r="W603" s="130"/>
      <c r="X603" s="130"/>
      <c r="Y603" s="130"/>
      <c r="Z603" s="130"/>
    </row>
    <row r="604" spans="1:26" ht="15.75" customHeight="1">
      <c r="A604" s="130"/>
      <c r="B604" s="130"/>
      <c r="C604" s="130"/>
      <c r="D604" s="130"/>
      <c r="E604" s="130"/>
      <c r="F604" s="130"/>
      <c r="G604" s="130"/>
      <c r="H604" s="130"/>
      <c r="I604" s="130"/>
      <c r="J604" s="130"/>
      <c r="K604" s="130"/>
      <c r="L604" s="130"/>
      <c r="M604" s="130"/>
      <c r="N604" s="157"/>
      <c r="O604" s="158"/>
      <c r="P604" s="159"/>
      <c r="Q604" s="130"/>
      <c r="R604" s="130"/>
      <c r="S604" s="130"/>
      <c r="T604" s="130"/>
      <c r="U604" s="130"/>
      <c r="V604" s="130"/>
      <c r="W604" s="130"/>
      <c r="X604" s="130"/>
      <c r="Y604" s="130"/>
      <c r="Z604" s="130"/>
    </row>
    <row r="605" spans="1:26" ht="15.75" customHeight="1">
      <c r="A605" s="130"/>
      <c r="B605" s="130"/>
      <c r="C605" s="130"/>
      <c r="D605" s="130"/>
      <c r="E605" s="130"/>
      <c r="F605" s="130"/>
      <c r="G605" s="130"/>
      <c r="H605" s="130"/>
      <c r="I605" s="130"/>
      <c r="J605" s="130"/>
      <c r="K605" s="130"/>
      <c r="L605" s="130"/>
      <c r="M605" s="130"/>
      <c r="N605" s="157"/>
      <c r="O605" s="158"/>
      <c r="P605" s="159"/>
      <c r="Q605" s="130"/>
      <c r="R605" s="130"/>
      <c r="S605" s="130"/>
      <c r="T605" s="130"/>
      <c r="U605" s="130"/>
      <c r="V605" s="130"/>
      <c r="W605" s="130"/>
      <c r="X605" s="130"/>
      <c r="Y605" s="130"/>
      <c r="Z605" s="130"/>
    </row>
    <row r="606" spans="1:26" ht="15.75" customHeight="1">
      <c r="A606" s="130"/>
      <c r="B606" s="130"/>
      <c r="C606" s="130"/>
      <c r="D606" s="130"/>
      <c r="E606" s="130"/>
      <c r="F606" s="130"/>
      <c r="G606" s="130"/>
      <c r="H606" s="130"/>
      <c r="I606" s="130"/>
      <c r="J606" s="130"/>
      <c r="K606" s="130"/>
      <c r="L606" s="130"/>
      <c r="M606" s="130"/>
      <c r="N606" s="157"/>
      <c r="O606" s="158"/>
      <c r="P606" s="159"/>
      <c r="Q606" s="130"/>
      <c r="R606" s="130"/>
      <c r="S606" s="130"/>
      <c r="T606" s="130"/>
      <c r="U606" s="130"/>
      <c r="V606" s="130"/>
      <c r="W606" s="130"/>
      <c r="X606" s="130"/>
      <c r="Y606" s="130"/>
      <c r="Z606" s="130"/>
    </row>
    <row r="607" spans="1:26" ht="15.75" customHeight="1">
      <c r="A607" s="130"/>
      <c r="B607" s="130"/>
      <c r="C607" s="130"/>
      <c r="D607" s="130"/>
      <c r="E607" s="130"/>
      <c r="F607" s="130"/>
      <c r="G607" s="130"/>
      <c r="H607" s="130"/>
      <c r="I607" s="130"/>
      <c r="J607" s="130"/>
      <c r="K607" s="130"/>
      <c r="L607" s="130"/>
      <c r="M607" s="130"/>
      <c r="N607" s="157"/>
      <c r="O607" s="158"/>
      <c r="P607" s="159"/>
      <c r="Q607" s="130"/>
      <c r="R607" s="130"/>
      <c r="S607" s="130"/>
      <c r="T607" s="130"/>
      <c r="U607" s="130"/>
      <c r="V607" s="130"/>
      <c r="W607" s="130"/>
      <c r="X607" s="130"/>
      <c r="Y607" s="130"/>
      <c r="Z607" s="130"/>
    </row>
    <row r="608" spans="1:26" ht="15.75" customHeight="1">
      <c r="A608" s="130"/>
      <c r="B608" s="130"/>
      <c r="C608" s="130"/>
      <c r="D608" s="130"/>
      <c r="E608" s="130"/>
      <c r="F608" s="130"/>
      <c r="G608" s="130"/>
      <c r="H608" s="130"/>
      <c r="I608" s="130"/>
      <c r="J608" s="130"/>
      <c r="K608" s="130"/>
      <c r="L608" s="130"/>
      <c r="M608" s="130"/>
      <c r="N608" s="157"/>
      <c r="O608" s="158"/>
      <c r="P608" s="159"/>
      <c r="Q608" s="130"/>
      <c r="R608" s="130"/>
      <c r="S608" s="130"/>
      <c r="T608" s="130"/>
      <c r="U608" s="130"/>
      <c r="V608" s="130"/>
      <c r="W608" s="130"/>
      <c r="X608" s="130"/>
      <c r="Y608" s="130"/>
      <c r="Z608" s="130"/>
    </row>
    <row r="609" spans="1:26" ht="15.75" customHeight="1">
      <c r="A609" s="130"/>
      <c r="B609" s="130"/>
      <c r="C609" s="130"/>
      <c r="D609" s="130"/>
      <c r="E609" s="130"/>
      <c r="F609" s="130"/>
      <c r="G609" s="130"/>
      <c r="H609" s="130"/>
      <c r="I609" s="130"/>
      <c r="J609" s="130"/>
      <c r="K609" s="130"/>
      <c r="L609" s="130"/>
      <c r="M609" s="130"/>
      <c r="N609" s="157"/>
      <c r="O609" s="158"/>
      <c r="P609" s="159"/>
      <c r="Q609" s="130"/>
      <c r="R609" s="130"/>
      <c r="S609" s="130"/>
      <c r="T609" s="130"/>
      <c r="U609" s="130"/>
      <c r="V609" s="130"/>
      <c r="W609" s="130"/>
      <c r="X609" s="130"/>
      <c r="Y609" s="130"/>
      <c r="Z609" s="130"/>
    </row>
    <row r="610" spans="1:26" ht="15.75" customHeight="1">
      <c r="A610" s="130"/>
      <c r="B610" s="130"/>
      <c r="C610" s="130"/>
      <c r="D610" s="130"/>
      <c r="E610" s="130"/>
      <c r="F610" s="130"/>
      <c r="G610" s="130"/>
      <c r="H610" s="130"/>
      <c r="I610" s="130"/>
      <c r="J610" s="130"/>
      <c r="K610" s="130"/>
      <c r="L610" s="130"/>
      <c r="M610" s="130"/>
      <c r="N610" s="157"/>
      <c r="O610" s="158"/>
      <c r="P610" s="159"/>
      <c r="Q610" s="130"/>
      <c r="R610" s="130"/>
      <c r="S610" s="130"/>
      <c r="T610" s="130"/>
      <c r="U610" s="130"/>
      <c r="V610" s="130"/>
      <c r="W610" s="130"/>
      <c r="X610" s="130"/>
      <c r="Y610" s="130"/>
      <c r="Z610" s="130"/>
    </row>
    <row r="611" spans="1:26" ht="15.75" customHeight="1">
      <c r="A611" s="130"/>
      <c r="B611" s="130"/>
      <c r="C611" s="130"/>
      <c r="D611" s="130"/>
      <c r="E611" s="130"/>
      <c r="F611" s="130"/>
      <c r="G611" s="130"/>
      <c r="H611" s="130"/>
      <c r="I611" s="130"/>
      <c r="J611" s="130"/>
      <c r="K611" s="130"/>
      <c r="L611" s="130"/>
      <c r="M611" s="130"/>
      <c r="N611" s="157"/>
      <c r="O611" s="158"/>
      <c r="P611" s="159"/>
      <c r="Q611" s="130"/>
      <c r="R611" s="130"/>
      <c r="S611" s="130"/>
      <c r="T611" s="130"/>
      <c r="U611" s="130"/>
      <c r="V611" s="130"/>
      <c r="W611" s="130"/>
      <c r="X611" s="130"/>
      <c r="Y611" s="130"/>
      <c r="Z611" s="130"/>
    </row>
    <row r="612" spans="1:26" ht="15.75" customHeight="1">
      <c r="A612" s="130"/>
      <c r="B612" s="130"/>
      <c r="C612" s="130"/>
      <c r="D612" s="130"/>
      <c r="E612" s="130"/>
      <c r="F612" s="130"/>
      <c r="G612" s="130"/>
      <c r="H612" s="130"/>
      <c r="I612" s="130"/>
      <c r="J612" s="130"/>
      <c r="K612" s="130"/>
      <c r="L612" s="130"/>
      <c r="M612" s="130"/>
      <c r="N612" s="157"/>
      <c r="O612" s="158"/>
      <c r="P612" s="159"/>
      <c r="Q612" s="130"/>
      <c r="R612" s="130"/>
      <c r="S612" s="130"/>
      <c r="T612" s="130"/>
      <c r="U612" s="130"/>
      <c r="V612" s="130"/>
      <c r="W612" s="130"/>
      <c r="X612" s="130"/>
      <c r="Y612" s="130"/>
      <c r="Z612" s="130"/>
    </row>
    <row r="613" spans="1:26" ht="15.75" customHeight="1">
      <c r="A613" s="130"/>
      <c r="B613" s="130"/>
      <c r="C613" s="130"/>
      <c r="D613" s="130"/>
      <c r="E613" s="130"/>
      <c r="F613" s="130"/>
      <c r="G613" s="130"/>
      <c r="H613" s="130"/>
      <c r="I613" s="130"/>
      <c r="J613" s="130"/>
      <c r="K613" s="130"/>
      <c r="L613" s="130"/>
      <c r="M613" s="130"/>
      <c r="N613" s="157"/>
      <c r="O613" s="158"/>
      <c r="P613" s="159"/>
      <c r="Q613" s="130"/>
      <c r="R613" s="130"/>
      <c r="S613" s="130"/>
      <c r="T613" s="130"/>
      <c r="U613" s="130"/>
      <c r="V613" s="130"/>
      <c r="W613" s="130"/>
      <c r="X613" s="130"/>
      <c r="Y613" s="130"/>
      <c r="Z613" s="130"/>
    </row>
    <row r="614" spans="1:26" ht="15.75" customHeight="1">
      <c r="A614" s="130"/>
      <c r="B614" s="130"/>
      <c r="C614" s="130"/>
      <c r="D614" s="130"/>
      <c r="E614" s="130"/>
      <c r="F614" s="130"/>
      <c r="G614" s="130"/>
      <c r="H614" s="130"/>
      <c r="I614" s="130"/>
      <c r="J614" s="130"/>
      <c r="K614" s="130"/>
      <c r="L614" s="130"/>
      <c r="M614" s="130"/>
      <c r="N614" s="157"/>
      <c r="O614" s="158"/>
      <c r="P614" s="159"/>
      <c r="Q614" s="130"/>
      <c r="R614" s="130"/>
      <c r="S614" s="130"/>
      <c r="T614" s="130"/>
      <c r="U614" s="130"/>
      <c r="V614" s="130"/>
      <c r="W614" s="130"/>
      <c r="X614" s="130"/>
      <c r="Y614" s="130"/>
      <c r="Z614" s="130"/>
    </row>
    <row r="615" spans="1:26" ht="15.75" customHeight="1">
      <c r="A615" s="130"/>
      <c r="B615" s="130"/>
      <c r="C615" s="130"/>
      <c r="D615" s="130"/>
      <c r="E615" s="130"/>
      <c r="F615" s="130"/>
      <c r="G615" s="130"/>
      <c r="H615" s="130"/>
      <c r="I615" s="130"/>
      <c r="J615" s="130"/>
      <c r="K615" s="130"/>
      <c r="L615" s="130"/>
      <c r="M615" s="130"/>
      <c r="N615" s="157"/>
      <c r="O615" s="158"/>
      <c r="P615" s="159"/>
      <c r="Q615" s="130"/>
      <c r="R615" s="130"/>
      <c r="S615" s="130"/>
      <c r="T615" s="130"/>
      <c r="U615" s="130"/>
      <c r="V615" s="130"/>
      <c r="W615" s="130"/>
      <c r="X615" s="130"/>
      <c r="Y615" s="130"/>
      <c r="Z615" s="130"/>
    </row>
    <row r="616" spans="1:26" ht="15.75" customHeight="1">
      <c r="A616" s="130"/>
      <c r="B616" s="130"/>
      <c r="C616" s="130"/>
      <c r="D616" s="130"/>
      <c r="E616" s="130"/>
      <c r="F616" s="130"/>
      <c r="G616" s="130"/>
      <c r="H616" s="130"/>
      <c r="I616" s="130"/>
      <c r="J616" s="130"/>
      <c r="K616" s="130"/>
      <c r="L616" s="130"/>
      <c r="M616" s="130"/>
      <c r="N616" s="157"/>
      <c r="O616" s="158"/>
      <c r="P616" s="159"/>
      <c r="Q616" s="130"/>
      <c r="R616" s="130"/>
      <c r="S616" s="130"/>
      <c r="T616" s="130"/>
      <c r="U616" s="130"/>
      <c r="V616" s="130"/>
      <c r="W616" s="130"/>
      <c r="X616" s="130"/>
      <c r="Y616" s="130"/>
      <c r="Z616" s="130"/>
    </row>
    <row r="617" spans="1:26" ht="15.75" customHeight="1">
      <c r="A617" s="130"/>
      <c r="B617" s="130"/>
      <c r="C617" s="130"/>
      <c r="D617" s="130"/>
      <c r="E617" s="130"/>
      <c r="F617" s="130"/>
      <c r="G617" s="130"/>
      <c r="H617" s="130"/>
      <c r="I617" s="130"/>
      <c r="J617" s="130"/>
      <c r="K617" s="130"/>
      <c r="L617" s="130"/>
      <c r="M617" s="130"/>
      <c r="N617" s="157"/>
      <c r="O617" s="158"/>
      <c r="P617" s="159"/>
      <c r="Q617" s="130"/>
      <c r="R617" s="130"/>
      <c r="S617" s="130"/>
      <c r="T617" s="130"/>
      <c r="U617" s="130"/>
      <c r="V617" s="130"/>
      <c r="W617" s="130"/>
      <c r="X617" s="130"/>
      <c r="Y617" s="130"/>
      <c r="Z617" s="130"/>
    </row>
    <row r="618" spans="1:26" ht="15.75" customHeight="1">
      <c r="A618" s="130"/>
      <c r="B618" s="130"/>
      <c r="C618" s="130"/>
      <c r="D618" s="130"/>
      <c r="E618" s="130"/>
      <c r="F618" s="130"/>
      <c r="G618" s="130"/>
      <c r="H618" s="130"/>
      <c r="I618" s="130"/>
      <c r="J618" s="130"/>
      <c r="K618" s="130"/>
      <c r="L618" s="130"/>
      <c r="M618" s="130"/>
      <c r="N618" s="157"/>
      <c r="O618" s="158"/>
      <c r="P618" s="159"/>
      <c r="Q618" s="130"/>
      <c r="R618" s="130"/>
      <c r="S618" s="130"/>
      <c r="T618" s="130"/>
      <c r="U618" s="130"/>
      <c r="V618" s="130"/>
      <c r="W618" s="130"/>
      <c r="X618" s="130"/>
      <c r="Y618" s="130"/>
      <c r="Z618" s="130"/>
    </row>
    <row r="619" spans="1:26" ht="15.75" customHeight="1">
      <c r="A619" s="130"/>
      <c r="B619" s="130"/>
      <c r="C619" s="130"/>
      <c r="D619" s="130"/>
      <c r="E619" s="130"/>
      <c r="F619" s="130"/>
      <c r="G619" s="130"/>
      <c r="H619" s="130"/>
      <c r="I619" s="130"/>
      <c r="J619" s="130"/>
      <c r="K619" s="130"/>
      <c r="L619" s="130"/>
      <c r="M619" s="130"/>
      <c r="N619" s="157"/>
      <c r="O619" s="158"/>
      <c r="P619" s="159"/>
      <c r="Q619" s="130"/>
      <c r="R619" s="130"/>
      <c r="S619" s="130"/>
      <c r="T619" s="130"/>
      <c r="U619" s="130"/>
      <c r="V619" s="130"/>
      <c r="W619" s="130"/>
      <c r="X619" s="130"/>
      <c r="Y619" s="130"/>
      <c r="Z619" s="130"/>
    </row>
    <row r="620" spans="1:26" ht="15.75" customHeight="1">
      <c r="A620" s="130"/>
      <c r="B620" s="130"/>
      <c r="C620" s="130"/>
      <c r="D620" s="130"/>
      <c r="E620" s="130"/>
      <c r="F620" s="130"/>
      <c r="G620" s="130"/>
      <c r="H620" s="130"/>
      <c r="I620" s="130"/>
      <c r="J620" s="130"/>
      <c r="K620" s="130"/>
      <c r="L620" s="130"/>
      <c r="M620" s="130"/>
      <c r="N620" s="157"/>
      <c r="O620" s="158"/>
      <c r="P620" s="159"/>
      <c r="Q620" s="130"/>
      <c r="R620" s="130"/>
      <c r="S620" s="130"/>
      <c r="T620" s="130"/>
      <c r="U620" s="130"/>
      <c r="V620" s="130"/>
      <c r="W620" s="130"/>
      <c r="X620" s="130"/>
      <c r="Y620" s="130"/>
      <c r="Z620" s="130"/>
    </row>
    <row r="621" spans="1:26" ht="15.75" customHeight="1">
      <c r="A621" s="130"/>
      <c r="B621" s="130"/>
      <c r="C621" s="130"/>
      <c r="D621" s="130"/>
      <c r="E621" s="130"/>
      <c r="F621" s="130"/>
      <c r="G621" s="130"/>
      <c r="H621" s="130"/>
      <c r="I621" s="130"/>
      <c r="J621" s="130"/>
      <c r="K621" s="130"/>
      <c r="L621" s="130"/>
      <c r="M621" s="130"/>
      <c r="N621" s="157"/>
      <c r="O621" s="158"/>
      <c r="P621" s="159"/>
      <c r="Q621" s="130"/>
      <c r="R621" s="130"/>
      <c r="S621" s="130"/>
      <c r="T621" s="130"/>
      <c r="U621" s="130"/>
      <c r="V621" s="130"/>
      <c r="W621" s="130"/>
      <c r="X621" s="130"/>
      <c r="Y621" s="130"/>
      <c r="Z621" s="130"/>
    </row>
    <row r="622" spans="1:26" ht="15.75" customHeight="1">
      <c r="A622" s="130"/>
      <c r="B622" s="130"/>
      <c r="C622" s="130"/>
      <c r="D622" s="130"/>
      <c r="E622" s="130"/>
      <c r="F622" s="130"/>
      <c r="G622" s="130"/>
      <c r="H622" s="130"/>
      <c r="I622" s="130"/>
      <c r="J622" s="130"/>
      <c r="K622" s="130"/>
      <c r="L622" s="130"/>
      <c r="M622" s="130"/>
      <c r="N622" s="157"/>
      <c r="O622" s="158"/>
      <c r="P622" s="159"/>
      <c r="Q622" s="130"/>
      <c r="R622" s="130"/>
      <c r="S622" s="130"/>
      <c r="T622" s="130"/>
      <c r="U622" s="130"/>
      <c r="V622" s="130"/>
      <c r="W622" s="130"/>
      <c r="X622" s="130"/>
      <c r="Y622" s="130"/>
      <c r="Z622" s="130"/>
    </row>
    <row r="623" spans="1:26" ht="15.75" customHeight="1">
      <c r="A623" s="130"/>
      <c r="B623" s="130"/>
      <c r="C623" s="130"/>
      <c r="D623" s="130"/>
      <c r="E623" s="130"/>
      <c r="F623" s="130"/>
      <c r="G623" s="130"/>
      <c r="H623" s="130"/>
      <c r="I623" s="130"/>
      <c r="J623" s="130"/>
      <c r="K623" s="130"/>
      <c r="L623" s="130"/>
      <c r="M623" s="130"/>
      <c r="N623" s="157"/>
      <c r="O623" s="158"/>
      <c r="P623" s="159"/>
      <c r="Q623" s="130"/>
      <c r="R623" s="130"/>
      <c r="S623" s="130"/>
      <c r="T623" s="130"/>
      <c r="U623" s="130"/>
      <c r="V623" s="130"/>
      <c r="W623" s="130"/>
      <c r="X623" s="130"/>
      <c r="Y623" s="130"/>
      <c r="Z623" s="130"/>
    </row>
    <row r="624" spans="1:26" ht="15.75" customHeight="1">
      <c r="A624" s="130"/>
      <c r="B624" s="130"/>
      <c r="C624" s="130"/>
      <c r="D624" s="130"/>
      <c r="E624" s="130"/>
      <c r="F624" s="130"/>
      <c r="G624" s="130"/>
      <c r="H624" s="130"/>
      <c r="I624" s="130"/>
      <c r="J624" s="130"/>
      <c r="K624" s="130"/>
      <c r="L624" s="130"/>
      <c r="M624" s="130"/>
      <c r="N624" s="157"/>
      <c r="O624" s="158"/>
      <c r="P624" s="159"/>
      <c r="Q624" s="130"/>
      <c r="R624" s="130"/>
      <c r="S624" s="130"/>
      <c r="T624" s="130"/>
      <c r="U624" s="130"/>
      <c r="V624" s="130"/>
      <c r="W624" s="130"/>
      <c r="X624" s="130"/>
      <c r="Y624" s="130"/>
      <c r="Z624" s="130"/>
    </row>
    <row r="625" spans="1:26" ht="15.75" customHeight="1">
      <c r="A625" s="130"/>
      <c r="B625" s="130"/>
      <c r="C625" s="130"/>
      <c r="D625" s="130"/>
      <c r="E625" s="130"/>
      <c r="F625" s="130"/>
      <c r="G625" s="130"/>
      <c r="H625" s="130"/>
      <c r="I625" s="130"/>
      <c r="J625" s="130"/>
      <c r="K625" s="130"/>
      <c r="L625" s="130"/>
      <c r="M625" s="130"/>
      <c r="N625" s="157"/>
      <c r="O625" s="158"/>
      <c r="P625" s="159"/>
      <c r="Q625" s="130"/>
      <c r="R625" s="130"/>
      <c r="S625" s="130"/>
      <c r="T625" s="130"/>
      <c r="U625" s="130"/>
      <c r="V625" s="130"/>
      <c r="W625" s="130"/>
      <c r="X625" s="130"/>
      <c r="Y625" s="130"/>
      <c r="Z625" s="130"/>
    </row>
    <row r="626" spans="1:26" ht="15.75" customHeight="1">
      <c r="A626" s="130"/>
      <c r="B626" s="130"/>
      <c r="C626" s="130"/>
      <c r="D626" s="130"/>
      <c r="E626" s="130"/>
      <c r="F626" s="130"/>
      <c r="G626" s="130"/>
      <c r="H626" s="130"/>
      <c r="I626" s="130"/>
      <c r="J626" s="130"/>
      <c r="K626" s="130"/>
      <c r="L626" s="130"/>
      <c r="M626" s="130"/>
      <c r="N626" s="157"/>
      <c r="O626" s="158"/>
      <c r="P626" s="159"/>
      <c r="Q626" s="130"/>
      <c r="R626" s="130"/>
      <c r="S626" s="130"/>
      <c r="T626" s="130"/>
      <c r="U626" s="130"/>
      <c r="V626" s="130"/>
      <c r="W626" s="130"/>
      <c r="X626" s="130"/>
      <c r="Y626" s="130"/>
      <c r="Z626" s="130"/>
    </row>
    <row r="627" spans="1:26" ht="15.75" customHeight="1">
      <c r="A627" s="130"/>
      <c r="B627" s="130"/>
      <c r="C627" s="130"/>
      <c r="D627" s="130"/>
      <c r="E627" s="130"/>
      <c r="F627" s="130"/>
      <c r="G627" s="130"/>
      <c r="H627" s="130"/>
      <c r="I627" s="130"/>
      <c r="J627" s="130"/>
      <c r="K627" s="130"/>
      <c r="L627" s="130"/>
      <c r="M627" s="130"/>
      <c r="N627" s="157"/>
      <c r="O627" s="158"/>
      <c r="P627" s="159"/>
      <c r="Q627" s="130"/>
      <c r="R627" s="130"/>
      <c r="S627" s="130"/>
      <c r="T627" s="130"/>
      <c r="U627" s="130"/>
      <c r="V627" s="130"/>
      <c r="W627" s="130"/>
      <c r="X627" s="130"/>
      <c r="Y627" s="130"/>
      <c r="Z627" s="130"/>
    </row>
    <row r="628" spans="1:26" ht="15.75" customHeight="1">
      <c r="A628" s="130"/>
      <c r="B628" s="130"/>
      <c r="C628" s="130"/>
      <c r="D628" s="130"/>
      <c r="E628" s="130"/>
      <c r="F628" s="130"/>
      <c r="G628" s="130"/>
      <c r="H628" s="130"/>
      <c r="I628" s="130"/>
      <c r="J628" s="130"/>
      <c r="K628" s="130"/>
      <c r="L628" s="130"/>
      <c r="M628" s="130"/>
      <c r="N628" s="157"/>
      <c r="O628" s="158"/>
      <c r="P628" s="159"/>
      <c r="Q628" s="130"/>
      <c r="R628" s="130"/>
      <c r="S628" s="130"/>
      <c r="T628" s="130"/>
      <c r="U628" s="130"/>
      <c r="V628" s="130"/>
      <c r="W628" s="130"/>
      <c r="X628" s="130"/>
      <c r="Y628" s="130"/>
      <c r="Z628" s="130"/>
    </row>
    <row r="629" spans="1:26" ht="15.75" customHeight="1">
      <c r="A629" s="130"/>
      <c r="B629" s="130"/>
      <c r="C629" s="130"/>
      <c r="D629" s="130"/>
      <c r="E629" s="130"/>
      <c r="F629" s="130"/>
      <c r="G629" s="130"/>
      <c r="H629" s="130"/>
      <c r="I629" s="130"/>
      <c r="J629" s="130"/>
      <c r="K629" s="130"/>
      <c r="L629" s="130"/>
      <c r="M629" s="130"/>
      <c r="N629" s="157"/>
      <c r="O629" s="158"/>
      <c r="P629" s="159"/>
      <c r="Q629" s="130"/>
      <c r="R629" s="130"/>
      <c r="S629" s="130"/>
      <c r="T629" s="130"/>
      <c r="U629" s="130"/>
      <c r="V629" s="130"/>
      <c r="W629" s="130"/>
      <c r="X629" s="130"/>
      <c r="Y629" s="130"/>
      <c r="Z629" s="130"/>
    </row>
    <row r="630" spans="1:26" ht="15.75" customHeight="1">
      <c r="A630" s="130"/>
      <c r="B630" s="130"/>
      <c r="C630" s="130"/>
      <c r="D630" s="130"/>
      <c r="E630" s="130"/>
      <c r="F630" s="130"/>
      <c r="G630" s="130"/>
      <c r="H630" s="130"/>
      <c r="I630" s="130"/>
      <c r="J630" s="130"/>
      <c r="K630" s="130"/>
      <c r="L630" s="130"/>
      <c r="M630" s="130"/>
      <c r="N630" s="157"/>
      <c r="O630" s="158"/>
      <c r="P630" s="159"/>
      <c r="Q630" s="130"/>
      <c r="R630" s="130"/>
      <c r="S630" s="130"/>
      <c r="T630" s="130"/>
      <c r="U630" s="130"/>
      <c r="V630" s="130"/>
      <c r="W630" s="130"/>
      <c r="X630" s="130"/>
      <c r="Y630" s="130"/>
      <c r="Z630" s="130"/>
    </row>
    <row r="631" spans="1:26" ht="15.75" customHeight="1">
      <c r="A631" s="130"/>
      <c r="B631" s="130"/>
      <c r="C631" s="130"/>
      <c r="D631" s="130"/>
      <c r="E631" s="130"/>
      <c r="F631" s="130"/>
      <c r="G631" s="130"/>
      <c r="H631" s="130"/>
      <c r="I631" s="130"/>
      <c r="J631" s="130"/>
      <c r="K631" s="130"/>
      <c r="L631" s="130"/>
      <c r="M631" s="130"/>
      <c r="N631" s="157"/>
      <c r="O631" s="158"/>
      <c r="P631" s="159"/>
      <c r="Q631" s="130"/>
      <c r="R631" s="130"/>
      <c r="S631" s="130"/>
      <c r="T631" s="130"/>
      <c r="U631" s="130"/>
      <c r="V631" s="130"/>
      <c r="W631" s="130"/>
      <c r="X631" s="130"/>
      <c r="Y631" s="130"/>
      <c r="Z631" s="130"/>
    </row>
    <row r="632" spans="1:26" ht="15.75" customHeight="1">
      <c r="A632" s="130"/>
      <c r="B632" s="130"/>
      <c r="C632" s="130"/>
      <c r="D632" s="130"/>
      <c r="E632" s="130"/>
      <c r="F632" s="130"/>
      <c r="G632" s="130"/>
      <c r="H632" s="130"/>
      <c r="I632" s="130"/>
      <c r="J632" s="130"/>
      <c r="K632" s="130"/>
      <c r="L632" s="130"/>
      <c r="M632" s="130"/>
      <c r="N632" s="157"/>
      <c r="O632" s="158"/>
      <c r="P632" s="159"/>
      <c r="Q632" s="130"/>
      <c r="R632" s="130"/>
      <c r="S632" s="130"/>
      <c r="T632" s="130"/>
      <c r="U632" s="130"/>
      <c r="V632" s="130"/>
      <c r="W632" s="130"/>
      <c r="X632" s="130"/>
      <c r="Y632" s="130"/>
      <c r="Z632" s="130"/>
    </row>
    <row r="633" spans="1:26" ht="15.75" customHeight="1">
      <c r="A633" s="130"/>
      <c r="B633" s="130"/>
      <c r="C633" s="130"/>
      <c r="D633" s="130"/>
      <c r="E633" s="130"/>
      <c r="F633" s="130"/>
      <c r="G633" s="130"/>
      <c r="H633" s="130"/>
      <c r="I633" s="130"/>
      <c r="J633" s="130"/>
      <c r="K633" s="130"/>
      <c r="L633" s="130"/>
      <c r="M633" s="130"/>
      <c r="N633" s="157"/>
      <c r="O633" s="158"/>
      <c r="P633" s="159"/>
      <c r="Q633" s="130"/>
      <c r="R633" s="130"/>
      <c r="S633" s="130"/>
      <c r="T633" s="130"/>
      <c r="U633" s="130"/>
      <c r="V633" s="130"/>
      <c r="W633" s="130"/>
      <c r="X633" s="130"/>
      <c r="Y633" s="130"/>
      <c r="Z633" s="130"/>
    </row>
    <row r="634" spans="1:26" ht="15.75" customHeight="1">
      <c r="A634" s="130"/>
      <c r="B634" s="130"/>
      <c r="C634" s="130"/>
      <c r="D634" s="130"/>
      <c r="E634" s="130"/>
      <c r="F634" s="130"/>
      <c r="G634" s="130"/>
      <c r="H634" s="130"/>
      <c r="I634" s="130"/>
      <c r="J634" s="130"/>
      <c r="K634" s="130"/>
      <c r="L634" s="130"/>
      <c r="M634" s="130"/>
      <c r="N634" s="157"/>
      <c r="O634" s="158"/>
      <c r="P634" s="159"/>
      <c r="Q634" s="130"/>
      <c r="R634" s="130"/>
      <c r="S634" s="130"/>
      <c r="T634" s="130"/>
      <c r="U634" s="130"/>
      <c r="V634" s="130"/>
      <c r="W634" s="130"/>
      <c r="X634" s="130"/>
      <c r="Y634" s="130"/>
      <c r="Z634" s="130"/>
    </row>
    <row r="635" spans="1:26" ht="15.75" customHeight="1">
      <c r="A635" s="130"/>
      <c r="B635" s="130"/>
      <c r="C635" s="130"/>
      <c r="D635" s="130"/>
      <c r="E635" s="130"/>
      <c r="F635" s="130"/>
      <c r="G635" s="130"/>
      <c r="H635" s="130"/>
      <c r="I635" s="130"/>
      <c r="J635" s="130"/>
      <c r="K635" s="130"/>
      <c r="L635" s="130"/>
      <c r="M635" s="130"/>
      <c r="N635" s="157"/>
      <c r="O635" s="158"/>
      <c r="P635" s="159"/>
      <c r="Q635" s="130"/>
      <c r="R635" s="130"/>
      <c r="S635" s="130"/>
      <c r="T635" s="130"/>
      <c r="U635" s="130"/>
      <c r="V635" s="130"/>
      <c r="W635" s="130"/>
      <c r="X635" s="130"/>
      <c r="Y635" s="130"/>
      <c r="Z635" s="130"/>
    </row>
    <row r="636" spans="1:26" ht="15.75" customHeight="1">
      <c r="A636" s="130"/>
      <c r="B636" s="130"/>
      <c r="C636" s="130"/>
      <c r="D636" s="130"/>
      <c r="E636" s="130"/>
      <c r="F636" s="130"/>
      <c r="G636" s="130"/>
      <c r="H636" s="130"/>
      <c r="I636" s="130"/>
      <c r="J636" s="130"/>
      <c r="K636" s="130"/>
      <c r="L636" s="130"/>
      <c r="M636" s="130"/>
      <c r="N636" s="157"/>
      <c r="O636" s="158"/>
      <c r="P636" s="159"/>
      <c r="Q636" s="130"/>
      <c r="R636" s="130"/>
      <c r="S636" s="130"/>
      <c r="T636" s="130"/>
      <c r="U636" s="130"/>
      <c r="V636" s="130"/>
      <c r="W636" s="130"/>
      <c r="X636" s="130"/>
      <c r="Y636" s="130"/>
      <c r="Z636" s="130"/>
    </row>
    <row r="637" spans="1:26" ht="15.75" customHeight="1">
      <c r="A637" s="130"/>
      <c r="B637" s="130"/>
      <c r="C637" s="130"/>
      <c r="D637" s="130"/>
      <c r="E637" s="130"/>
      <c r="F637" s="130"/>
      <c r="G637" s="130"/>
      <c r="H637" s="130"/>
      <c r="I637" s="130"/>
      <c r="J637" s="130"/>
      <c r="K637" s="130"/>
      <c r="L637" s="130"/>
      <c r="M637" s="130"/>
      <c r="N637" s="157"/>
      <c r="O637" s="158"/>
      <c r="P637" s="159"/>
      <c r="Q637" s="130"/>
      <c r="R637" s="130"/>
      <c r="S637" s="130"/>
      <c r="T637" s="130"/>
      <c r="U637" s="130"/>
      <c r="V637" s="130"/>
      <c r="W637" s="130"/>
      <c r="X637" s="130"/>
      <c r="Y637" s="130"/>
      <c r="Z637" s="130"/>
    </row>
    <row r="638" spans="1:26" ht="15.75" customHeight="1">
      <c r="A638" s="130"/>
      <c r="B638" s="130"/>
      <c r="C638" s="130"/>
      <c r="D638" s="130"/>
      <c r="E638" s="130"/>
      <c r="F638" s="130"/>
      <c r="G638" s="130"/>
      <c r="H638" s="130"/>
      <c r="I638" s="130"/>
      <c r="J638" s="130"/>
      <c r="K638" s="130"/>
      <c r="L638" s="130"/>
      <c r="M638" s="130"/>
      <c r="N638" s="157"/>
      <c r="O638" s="158"/>
      <c r="P638" s="159"/>
      <c r="Q638" s="130"/>
      <c r="R638" s="130"/>
      <c r="S638" s="130"/>
      <c r="T638" s="130"/>
      <c r="U638" s="130"/>
      <c r="V638" s="130"/>
      <c r="W638" s="130"/>
      <c r="X638" s="130"/>
      <c r="Y638" s="130"/>
      <c r="Z638" s="130"/>
    </row>
    <row r="639" spans="1:26" ht="15.75" customHeight="1">
      <c r="A639" s="130"/>
      <c r="B639" s="130"/>
      <c r="C639" s="130"/>
      <c r="D639" s="130"/>
      <c r="E639" s="130"/>
      <c r="F639" s="130"/>
      <c r="G639" s="130"/>
      <c r="H639" s="130"/>
      <c r="I639" s="130"/>
      <c r="J639" s="130"/>
      <c r="K639" s="130"/>
      <c r="L639" s="130"/>
      <c r="M639" s="130"/>
      <c r="N639" s="157"/>
      <c r="O639" s="158"/>
      <c r="P639" s="159"/>
      <c r="Q639" s="130"/>
      <c r="R639" s="130"/>
      <c r="S639" s="130"/>
      <c r="T639" s="130"/>
      <c r="U639" s="130"/>
      <c r="V639" s="130"/>
      <c r="W639" s="130"/>
      <c r="X639" s="130"/>
      <c r="Y639" s="130"/>
      <c r="Z639" s="130"/>
    </row>
    <row r="640" spans="1:26" ht="15.75" customHeight="1">
      <c r="A640" s="130"/>
      <c r="B640" s="130"/>
      <c r="C640" s="130"/>
      <c r="D640" s="130"/>
      <c r="E640" s="130"/>
      <c r="F640" s="130"/>
      <c r="G640" s="130"/>
      <c r="H640" s="130"/>
      <c r="I640" s="130"/>
      <c r="J640" s="130"/>
      <c r="K640" s="130"/>
      <c r="L640" s="130"/>
      <c r="M640" s="130"/>
      <c r="N640" s="157"/>
      <c r="O640" s="158"/>
      <c r="P640" s="159"/>
      <c r="Q640" s="130"/>
      <c r="R640" s="130"/>
      <c r="S640" s="130"/>
      <c r="T640" s="130"/>
      <c r="U640" s="130"/>
      <c r="V640" s="130"/>
      <c r="W640" s="130"/>
      <c r="X640" s="130"/>
      <c r="Y640" s="130"/>
      <c r="Z640" s="130"/>
    </row>
    <row r="641" spans="1:26" ht="15.75" customHeight="1">
      <c r="A641" s="130"/>
      <c r="B641" s="130"/>
      <c r="C641" s="130"/>
      <c r="D641" s="130"/>
      <c r="E641" s="130"/>
      <c r="F641" s="130"/>
      <c r="G641" s="130"/>
      <c r="H641" s="130"/>
      <c r="I641" s="130"/>
      <c r="J641" s="130"/>
      <c r="K641" s="130"/>
      <c r="L641" s="130"/>
      <c r="M641" s="130"/>
      <c r="N641" s="157"/>
      <c r="O641" s="158"/>
      <c r="P641" s="159"/>
      <c r="Q641" s="130"/>
      <c r="R641" s="130"/>
      <c r="S641" s="130"/>
      <c r="T641" s="130"/>
      <c r="U641" s="130"/>
      <c r="V641" s="130"/>
      <c r="W641" s="130"/>
      <c r="X641" s="130"/>
      <c r="Y641" s="130"/>
      <c r="Z641" s="130"/>
    </row>
    <row r="642" spans="1:26" ht="15.75" customHeight="1">
      <c r="A642" s="130"/>
      <c r="B642" s="130"/>
      <c r="C642" s="130"/>
      <c r="D642" s="130"/>
      <c r="E642" s="130"/>
      <c r="F642" s="130"/>
      <c r="G642" s="130"/>
      <c r="H642" s="130"/>
      <c r="I642" s="130"/>
      <c r="J642" s="130"/>
      <c r="K642" s="130"/>
      <c r="L642" s="130"/>
      <c r="M642" s="130"/>
      <c r="N642" s="157"/>
      <c r="O642" s="158"/>
      <c r="P642" s="159"/>
      <c r="Q642" s="130"/>
      <c r="R642" s="130"/>
      <c r="S642" s="130"/>
      <c r="T642" s="130"/>
      <c r="U642" s="130"/>
      <c r="V642" s="130"/>
      <c r="W642" s="130"/>
      <c r="X642" s="130"/>
      <c r="Y642" s="130"/>
      <c r="Z642" s="130"/>
    </row>
    <row r="643" spans="1:26" ht="15.75" customHeight="1">
      <c r="A643" s="130"/>
      <c r="B643" s="130"/>
      <c r="C643" s="130"/>
      <c r="D643" s="130"/>
      <c r="E643" s="130"/>
      <c r="F643" s="130"/>
      <c r="G643" s="130"/>
      <c r="H643" s="130"/>
      <c r="I643" s="130"/>
      <c r="J643" s="130"/>
      <c r="K643" s="130"/>
      <c r="L643" s="130"/>
      <c r="M643" s="130"/>
      <c r="N643" s="157"/>
      <c r="O643" s="158"/>
      <c r="P643" s="159"/>
      <c r="Q643" s="130"/>
      <c r="R643" s="130"/>
      <c r="S643" s="130"/>
      <c r="T643" s="130"/>
      <c r="U643" s="130"/>
      <c r="V643" s="130"/>
      <c r="W643" s="130"/>
      <c r="X643" s="130"/>
      <c r="Y643" s="130"/>
      <c r="Z643" s="130"/>
    </row>
    <row r="644" spans="1:26" ht="15.75" customHeight="1">
      <c r="A644" s="130"/>
      <c r="B644" s="130"/>
      <c r="C644" s="130"/>
      <c r="D644" s="130"/>
      <c r="E644" s="130"/>
      <c r="F644" s="130"/>
      <c r="G644" s="130"/>
      <c r="H644" s="130"/>
      <c r="I644" s="130"/>
      <c r="J644" s="130"/>
      <c r="K644" s="130"/>
      <c r="L644" s="130"/>
      <c r="M644" s="130"/>
      <c r="N644" s="157"/>
      <c r="O644" s="158"/>
      <c r="P644" s="159"/>
      <c r="Q644" s="130"/>
      <c r="R644" s="130"/>
      <c r="S644" s="130"/>
      <c r="T644" s="130"/>
      <c r="U644" s="130"/>
      <c r="V644" s="130"/>
      <c r="W644" s="130"/>
      <c r="X644" s="130"/>
      <c r="Y644" s="130"/>
      <c r="Z644" s="130"/>
    </row>
    <row r="645" spans="1:26" ht="15.75" customHeight="1">
      <c r="A645" s="130"/>
      <c r="B645" s="130"/>
      <c r="C645" s="130"/>
      <c r="D645" s="130"/>
      <c r="E645" s="130"/>
      <c r="F645" s="130"/>
      <c r="G645" s="130"/>
      <c r="H645" s="130"/>
      <c r="I645" s="130"/>
      <c r="J645" s="130"/>
      <c r="K645" s="130"/>
      <c r="L645" s="130"/>
      <c r="M645" s="130"/>
      <c r="N645" s="157"/>
      <c r="O645" s="158"/>
      <c r="P645" s="159"/>
      <c r="Q645" s="130"/>
      <c r="R645" s="130"/>
      <c r="S645" s="130"/>
      <c r="T645" s="130"/>
      <c r="U645" s="130"/>
      <c r="V645" s="130"/>
      <c r="W645" s="130"/>
      <c r="X645" s="130"/>
      <c r="Y645" s="130"/>
      <c r="Z645" s="130"/>
    </row>
    <row r="646" spans="1:26" ht="15.75" customHeight="1">
      <c r="A646" s="130"/>
      <c r="B646" s="130"/>
      <c r="C646" s="130"/>
      <c r="D646" s="130"/>
      <c r="E646" s="130"/>
      <c r="F646" s="130"/>
      <c r="G646" s="130"/>
      <c r="H646" s="130"/>
      <c r="I646" s="130"/>
      <c r="J646" s="130"/>
      <c r="K646" s="130"/>
      <c r="L646" s="130"/>
      <c r="M646" s="130"/>
      <c r="N646" s="157"/>
      <c r="O646" s="158"/>
      <c r="P646" s="159"/>
      <c r="Q646" s="130"/>
      <c r="R646" s="130"/>
      <c r="S646" s="130"/>
      <c r="T646" s="130"/>
      <c r="U646" s="130"/>
      <c r="V646" s="130"/>
      <c r="W646" s="130"/>
      <c r="X646" s="130"/>
      <c r="Y646" s="130"/>
      <c r="Z646" s="130"/>
    </row>
    <row r="647" spans="1:26" ht="15.75" customHeight="1">
      <c r="A647" s="130"/>
      <c r="B647" s="130"/>
      <c r="C647" s="130"/>
      <c r="D647" s="130"/>
      <c r="E647" s="130"/>
      <c r="F647" s="130"/>
      <c r="G647" s="130"/>
      <c r="H647" s="130"/>
      <c r="I647" s="130"/>
      <c r="J647" s="130"/>
      <c r="K647" s="130"/>
      <c r="L647" s="130"/>
      <c r="M647" s="130"/>
      <c r="N647" s="157"/>
      <c r="O647" s="158"/>
      <c r="P647" s="159"/>
      <c r="Q647" s="130"/>
      <c r="R647" s="130"/>
      <c r="S647" s="130"/>
      <c r="T647" s="130"/>
      <c r="U647" s="130"/>
      <c r="V647" s="130"/>
      <c r="W647" s="130"/>
      <c r="X647" s="130"/>
      <c r="Y647" s="130"/>
      <c r="Z647" s="130"/>
    </row>
    <row r="648" spans="1:26" ht="15.75" customHeight="1">
      <c r="A648" s="130"/>
      <c r="B648" s="130"/>
      <c r="C648" s="130"/>
      <c r="D648" s="130"/>
      <c r="E648" s="130"/>
      <c r="F648" s="130"/>
      <c r="G648" s="130"/>
      <c r="H648" s="130"/>
      <c r="I648" s="130"/>
      <c r="J648" s="130"/>
      <c r="K648" s="130"/>
      <c r="L648" s="130"/>
      <c r="M648" s="130"/>
      <c r="N648" s="157"/>
      <c r="O648" s="158"/>
      <c r="P648" s="159"/>
      <c r="Q648" s="130"/>
      <c r="R648" s="130"/>
      <c r="S648" s="130"/>
      <c r="T648" s="130"/>
      <c r="U648" s="130"/>
      <c r="V648" s="130"/>
      <c r="W648" s="130"/>
      <c r="X648" s="130"/>
      <c r="Y648" s="130"/>
      <c r="Z648" s="130"/>
    </row>
    <row r="649" spans="1:26" ht="15.75" customHeight="1">
      <c r="A649" s="130"/>
      <c r="B649" s="130"/>
      <c r="C649" s="130"/>
      <c r="D649" s="130"/>
      <c r="E649" s="130"/>
      <c r="F649" s="130"/>
      <c r="G649" s="130"/>
      <c r="H649" s="130"/>
      <c r="I649" s="130"/>
      <c r="J649" s="130"/>
      <c r="K649" s="130"/>
      <c r="L649" s="130"/>
      <c r="M649" s="130"/>
      <c r="N649" s="157"/>
      <c r="O649" s="158"/>
      <c r="P649" s="159"/>
      <c r="Q649" s="130"/>
      <c r="R649" s="130"/>
      <c r="S649" s="130"/>
      <c r="T649" s="130"/>
      <c r="U649" s="130"/>
      <c r="V649" s="130"/>
      <c r="W649" s="130"/>
      <c r="X649" s="130"/>
      <c r="Y649" s="130"/>
      <c r="Z649" s="130"/>
    </row>
    <row r="650" spans="1:26" ht="15.75" customHeight="1">
      <c r="A650" s="130"/>
      <c r="B650" s="130"/>
      <c r="C650" s="130"/>
      <c r="D650" s="130"/>
      <c r="E650" s="130"/>
      <c r="F650" s="130"/>
      <c r="G650" s="130"/>
      <c r="H650" s="130"/>
      <c r="I650" s="130"/>
      <c r="J650" s="130"/>
      <c r="K650" s="130"/>
      <c r="L650" s="130"/>
      <c r="M650" s="130"/>
      <c r="N650" s="157"/>
      <c r="O650" s="158"/>
      <c r="P650" s="159"/>
      <c r="Q650" s="130"/>
      <c r="R650" s="130"/>
      <c r="S650" s="130"/>
      <c r="T650" s="130"/>
      <c r="U650" s="130"/>
      <c r="V650" s="130"/>
      <c r="W650" s="130"/>
      <c r="X650" s="130"/>
      <c r="Y650" s="130"/>
      <c r="Z650" s="130"/>
    </row>
    <row r="651" spans="1:26" ht="15.75" customHeight="1">
      <c r="A651" s="130"/>
      <c r="B651" s="130"/>
      <c r="C651" s="130"/>
      <c r="D651" s="130"/>
      <c r="E651" s="130"/>
      <c r="F651" s="130"/>
      <c r="G651" s="130"/>
      <c r="H651" s="130"/>
      <c r="I651" s="130"/>
      <c r="J651" s="130"/>
      <c r="K651" s="130"/>
      <c r="L651" s="130"/>
      <c r="M651" s="130"/>
      <c r="N651" s="157"/>
      <c r="O651" s="158"/>
      <c r="P651" s="159"/>
      <c r="Q651" s="130"/>
      <c r="R651" s="130"/>
      <c r="S651" s="130"/>
      <c r="T651" s="130"/>
      <c r="U651" s="130"/>
      <c r="V651" s="130"/>
      <c r="W651" s="130"/>
      <c r="X651" s="130"/>
      <c r="Y651" s="130"/>
      <c r="Z651" s="130"/>
    </row>
    <row r="652" spans="1:26" ht="15.75" customHeight="1">
      <c r="A652" s="130"/>
      <c r="B652" s="130"/>
      <c r="C652" s="130"/>
      <c r="D652" s="130"/>
      <c r="E652" s="130"/>
      <c r="F652" s="130"/>
      <c r="G652" s="130"/>
      <c r="H652" s="130"/>
      <c r="I652" s="130"/>
      <c r="J652" s="130"/>
      <c r="K652" s="130"/>
      <c r="L652" s="130"/>
      <c r="M652" s="130"/>
      <c r="N652" s="157"/>
      <c r="O652" s="158"/>
      <c r="P652" s="159"/>
      <c r="Q652" s="130"/>
      <c r="R652" s="130"/>
      <c r="S652" s="130"/>
      <c r="T652" s="130"/>
      <c r="U652" s="130"/>
      <c r="V652" s="130"/>
      <c r="W652" s="130"/>
      <c r="X652" s="130"/>
      <c r="Y652" s="130"/>
      <c r="Z652" s="130"/>
    </row>
    <row r="653" spans="1:26" ht="15.75" customHeight="1">
      <c r="A653" s="130"/>
      <c r="B653" s="130"/>
      <c r="C653" s="130"/>
      <c r="D653" s="130"/>
      <c r="E653" s="130"/>
      <c r="F653" s="130"/>
      <c r="G653" s="130"/>
      <c r="H653" s="130"/>
      <c r="I653" s="130"/>
      <c r="J653" s="130"/>
      <c r="K653" s="130"/>
      <c r="L653" s="130"/>
      <c r="M653" s="130"/>
      <c r="N653" s="157"/>
      <c r="O653" s="158"/>
      <c r="P653" s="159"/>
      <c r="Q653" s="130"/>
      <c r="R653" s="130"/>
      <c r="S653" s="130"/>
      <c r="T653" s="130"/>
      <c r="U653" s="130"/>
      <c r="V653" s="130"/>
      <c r="W653" s="130"/>
      <c r="X653" s="130"/>
      <c r="Y653" s="130"/>
      <c r="Z653" s="130"/>
    </row>
    <row r="654" spans="1:26" ht="15.75" customHeight="1">
      <c r="A654" s="130"/>
      <c r="B654" s="130"/>
      <c r="C654" s="130"/>
      <c r="D654" s="130"/>
      <c r="E654" s="130"/>
      <c r="F654" s="130"/>
      <c r="G654" s="130"/>
      <c r="H654" s="130"/>
      <c r="I654" s="130"/>
      <c r="J654" s="130"/>
      <c r="K654" s="130"/>
      <c r="L654" s="130"/>
      <c r="M654" s="130"/>
      <c r="N654" s="157"/>
      <c r="O654" s="158"/>
      <c r="P654" s="159"/>
      <c r="Q654" s="130"/>
      <c r="R654" s="130"/>
      <c r="S654" s="130"/>
      <c r="T654" s="130"/>
      <c r="U654" s="130"/>
      <c r="V654" s="130"/>
      <c r="W654" s="130"/>
      <c r="X654" s="130"/>
      <c r="Y654" s="130"/>
      <c r="Z654" s="130"/>
    </row>
    <row r="655" spans="1:26" ht="15.75" customHeight="1">
      <c r="A655" s="130"/>
      <c r="B655" s="130"/>
      <c r="C655" s="130"/>
      <c r="D655" s="130"/>
      <c r="E655" s="130"/>
      <c r="F655" s="130"/>
      <c r="G655" s="130"/>
      <c r="H655" s="130"/>
      <c r="I655" s="130"/>
      <c r="J655" s="130"/>
      <c r="K655" s="130"/>
      <c r="L655" s="130"/>
      <c r="M655" s="130"/>
      <c r="N655" s="157"/>
      <c r="O655" s="158"/>
      <c r="P655" s="159"/>
      <c r="Q655" s="130"/>
      <c r="R655" s="130"/>
      <c r="S655" s="130"/>
      <c r="T655" s="130"/>
      <c r="U655" s="130"/>
      <c r="V655" s="130"/>
      <c r="W655" s="130"/>
      <c r="X655" s="130"/>
      <c r="Y655" s="130"/>
      <c r="Z655" s="130"/>
    </row>
    <row r="656" spans="1:26" ht="15.75" customHeight="1">
      <c r="A656" s="130"/>
      <c r="B656" s="130"/>
      <c r="C656" s="130"/>
      <c r="D656" s="130"/>
      <c r="E656" s="130"/>
      <c r="F656" s="130"/>
      <c r="G656" s="130"/>
      <c r="H656" s="130"/>
      <c r="I656" s="130"/>
      <c r="J656" s="130"/>
      <c r="K656" s="130"/>
      <c r="L656" s="130"/>
      <c r="M656" s="130"/>
      <c r="N656" s="157"/>
      <c r="O656" s="158"/>
      <c r="P656" s="159"/>
      <c r="Q656" s="130"/>
      <c r="R656" s="130"/>
      <c r="S656" s="130"/>
      <c r="T656" s="130"/>
      <c r="U656" s="130"/>
      <c r="V656" s="130"/>
      <c r="W656" s="130"/>
      <c r="X656" s="130"/>
      <c r="Y656" s="130"/>
      <c r="Z656" s="130"/>
    </row>
    <row r="657" spans="1:26" ht="15.75" customHeight="1">
      <c r="A657" s="130"/>
      <c r="B657" s="130"/>
      <c r="C657" s="130"/>
      <c r="D657" s="130"/>
      <c r="E657" s="130"/>
      <c r="F657" s="130"/>
      <c r="G657" s="130"/>
      <c r="H657" s="130"/>
      <c r="I657" s="130"/>
      <c r="J657" s="130"/>
      <c r="K657" s="130"/>
      <c r="L657" s="130"/>
      <c r="M657" s="130"/>
      <c r="N657" s="157"/>
      <c r="O657" s="158"/>
      <c r="P657" s="159"/>
      <c r="Q657" s="130"/>
      <c r="R657" s="130"/>
      <c r="S657" s="130"/>
      <c r="T657" s="130"/>
      <c r="U657" s="130"/>
      <c r="V657" s="130"/>
      <c r="W657" s="130"/>
      <c r="X657" s="130"/>
      <c r="Y657" s="130"/>
      <c r="Z657" s="130"/>
    </row>
    <row r="658" spans="1:26" ht="15.75" customHeight="1">
      <c r="A658" s="130"/>
      <c r="B658" s="130"/>
      <c r="C658" s="130"/>
      <c r="D658" s="130"/>
      <c r="E658" s="130"/>
      <c r="F658" s="130"/>
      <c r="G658" s="130"/>
      <c r="H658" s="130"/>
      <c r="I658" s="130"/>
      <c r="J658" s="130"/>
      <c r="K658" s="130"/>
      <c r="L658" s="130"/>
      <c r="M658" s="130"/>
      <c r="N658" s="157"/>
      <c r="O658" s="158"/>
      <c r="P658" s="159"/>
      <c r="Q658" s="130"/>
      <c r="R658" s="130"/>
      <c r="S658" s="130"/>
      <c r="T658" s="130"/>
      <c r="U658" s="130"/>
      <c r="V658" s="130"/>
      <c r="W658" s="130"/>
      <c r="X658" s="130"/>
      <c r="Y658" s="130"/>
      <c r="Z658" s="130"/>
    </row>
    <row r="659" spans="1:26" ht="15.75" customHeight="1">
      <c r="A659" s="130"/>
      <c r="B659" s="130"/>
      <c r="C659" s="130"/>
      <c r="D659" s="130"/>
      <c r="E659" s="130"/>
      <c r="F659" s="130"/>
      <c r="G659" s="130"/>
      <c r="H659" s="130"/>
      <c r="I659" s="130"/>
      <c r="J659" s="130"/>
      <c r="K659" s="130"/>
      <c r="L659" s="130"/>
      <c r="M659" s="130"/>
      <c r="N659" s="157"/>
      <c r="O659" s="158"/>
      <c r="P659" s="159"/>
      <c r="Q659" s="130"/>
      <c r="R659" s="130"/>
      <c r="S659" s="130"/>
      <c r="T659" s="130"/>
      <c r="U659" s="130"/>
      <c r="V659" s="130"/>
      <c r="W659" s="130"/>
      <c r="X659" s="130"/>
      <c r="Y659" s="130"/>
      <c r="Z659" s="130"/>
    </row>
    <row r="660" spans="1:26" ht="15.75" customHeight="1">
      <c r="A660" s="130"/>
      <c r="B660" s="130"/>
      <c r="C660" s="130"/>
      <c r="D660" s="130"/>
      <c r="E660" s="130"/>
      <c r="F660" s="130"/>
      <c r="G660" s="130"/>
      <c r="H660" s="130"/>
      <c r="I660" s="130"/>
      <c r="J660" s="130"/>
      <c r="K660" s="130"/>
      <c r="L660" s="130"/>
      <c r="M660" s="130"/>
      <c r="N660" s="157"/>
      <c r="O660" s="158"/>
      <c r="P660" s="159"/>
      <c r="Q660" s="130"/>
      <c r="R660" s="130"/>
      <c r="S660" s="130"/>
      <c r="T660" s="130"/>
      <c r="U660" s="130"/>
      <c r="V660" s="130"/>
      <c r="W660" s="130"/>
      <c r="X660" s="130"/>
      <c r="Y660" s="130"/>
      <c r="Z660" s="130"/>
    </row>
    <row r="661" spans="1:26" ht="15.75" customHeight="1">
      <c r="A661" s="130"/>
      <c r="B661" s="130"/>
      <c r="C661" s="130"/>
      <c r="D661" s="130"/>
      <c r="E661" s="130"/>
      <c r="F661" s="130"/>
      <c r="G661" s="130"/>
      <c r="H661" s="130"/>
      <c r="I661" s="130"/>
      <c r="J661" s="130"/>
      <c r="K661" s="130"/>
      <c r="L661" s="130"/>
      <c r="M661" s="130"/>
      <c r="N661" s="157"/>
      <c r="O661" s="158"/>
      <c r="P661" s="159"/>
      <c r="Q661" s="130"/>
      <c r="R661" s="130"/>
      <c r="S661" s="130"/>
      <c r="T661" s="130"/>
      <c r="U661" s="130"/>
      <c r="V661" s="130"/>
      <c r="W661" s="130"/>
      <c r="X661" s="130"/>
      <c r="Y661" s="130"/>
      <c r="Z661" s="130"/>
    </row>
    <row r="662" spans="1:26" ht="15.75" customHeight="1">
      <c r="A662" s="130"/>
      <c r="B662" s="130"/>
      <c r="C662" s="130"/>
      <c r="D662" s="130"/>
      <c r="E662" s="130"/>
      <c r="F662" s="130"/>
      <c r="G662" s="130"/>
      <c r="H662" s="130"/>
      <c r="I662" s="130"/>
      <c r="J662" s="130"/>
      <c r="K662" s="130"/>
      <c r="L662" s="130"/>
      <c r="M662" s="130"/>
      <c r="N662" s="157"/>
      <c r="O662" s="158"/>
      <c r="P662" s="159"/>
      <c r="Q662" s="130"/>
      <c r="R662" s="130"/>
      <c r="S662" s="130"/>
      <c r="T662" s="130"/>
      <c r="U662" s="130"/>
      <c r="V662" s="130"/>
      <c r="W662" s="130"/>
      <c r="X662" s="130"/>
      <c r="Y662" s="130"/>
      <c r="Z662" s="130"/>
    </row>
    <row r="663" spans="1:26" ht="15.75" customHeight="1">
      <c r="A663" s="130"/>
      <c r="B663" s="130"/>
      <c r="C663" s="130"/>
      <c r="D663" s="130"/>
      <c r="E663" s="130"/>
      <c r="F663" s="130"/>
      <c r="G663" s="130"/>
      <c r="H663" s="130"/>
      <c r="I663" s="130"/>
      <c r="J663" s="130"/>
      <c r="K663" s="130"/>
      <c r="L663" s="130"/>
      <c r="M663" s="130"/>
      <c r="N663" s="157"/>
      <c r="O663" s="158"/>
      <c r="P663" s="159"/>
      <c r="Q663" s="130"/>
      <c r="R663" s="130"/>
      <c r="S663" s="130"/>
      <c r="T663" s="130"/>
      <c r="U663" s="130"/>
      <c r="V663" s="130"/>
      <c r="W663" s="130"/>
      <c r="X663" s="130"/>
      <c r="Y663" s="130"/>
      <c r="Z663" s="130"/>
    </row>
    <row r="664" spans="1:26" ht="15.75" customHeight="1">
      <c r="A664" s="130"/>
      <c r="B664" s="130"/>
      <c r="C664" s="130"/>
      <c r="D664" s="130"/>
      <c r="E664" s="130"/>
      <c r="F664" s="130"/>
      <c r="G664" s="130"/>
      <c r="H664" s="130"/>
      <c r="I664" s="130"/>
      <c r="J664" s="130"/>
      <c r="K664" s="130"/>
      <c r="L664" s="130"/>
      <c r="M664" s="130"/>
      <c r="N664" s="157"/>
      <c r="O664" s="158"/>
      <c r="P664" s="159"/>
      <c r="Q664" s="130"/>
      <c r="R664" s="130"/>
      <c r="S664" s="130"/>
      <c r="T664" s="130"/>
      <c r="U664" s="130"/>
      <c r="V664" s="130"/>
      <c r="W664" s="130"/>
      <c r="X664" s="130"/>
      <c r="Y664" s="130"/>
      <c r="Z664" s="130"/>
    </row>
    <row r="665" spans="1:26" ht="15.75" customHeight="1">
      <c r="A665" s="130"/>
      <c r="B665" s="130"/>
      <c r="C665" s="130"/>
      <c r="D665" s="130"/>
      <c r="E665" s="130"/>
      <c r="F665" s="130"/>
      <c r="G665" s="130"/>
      <c r="H665" s="130"/>
      <c r="I665" s="130"/>
      <c r="J665" s="130"/>
      <c r="K665" s="130"/>
      <c r="L665" s="130"/>
      <c r="M665" s="130"/>
      <c r="N665" s="157"/>
      <c r="O665" s="158"/>
      <c r="P665" s="159"/>
      <c r="Q665" s="130"/>
      <c r="R665" s="130"/>
      <c r="S665" s="130"/>
      <c r="T665" s="130"/>
      <c r="U665" s="130"/>
      <c r="V665" s="130"/>
      <c r="W665" s="130"/>
      <c r="X665" s="130"/>
      <c r="Y665" s="130"/>
      <c r="Z665" s="130"/>
    </row>
    <row r="666" spans="1:26" ht="15.75" customHeight="1">
      <c r="A666" s="130"/>
      <c r="B666" s="130"/>
      <c r="C666" s="130"/>
      <c r="D666" s="130"/>
      <c r="E666" s="130"/>
      <c r="F666" s="130"/>
      <c r="G666" s="130"/>
      <c r="H666" s="130"/>
      <c r="I666" s="130"/>
      <c r="J666" s="130"/>
      <c r="K666" s="130"/>
      <c r="L666" s="130"/>
      <c r="M666" s="130"/>
      <c r="N666" s="157"/>
      <c r="O666" s="158"/>
      <c r="P666" s="159"/>
      <c r="Q666" s="130"/>
      <c r="R666" s="130"/>
      <c r="S666" s="130"/>
      <c r="T666" s="130"/>
      <c r="U666" s="130"/>
      <c r="V666" s="130"/>
      <c r="W666" s="130"/>
      <c r="X666" s="130"/>
      <c r="Y666" s="130"/>
      <c r="Z666" s="130"/>
    </row>
    <row r="667" spans="1:26" ht="15.75" customHeight="1">
      <c r="A667" s="130"/>
      <c r="B667" s="130"/>
      <c r="C667" s="130"/>
      <c r="D667" s="130"/>
      <c r="E667" s="130"/>
      <c r="F667" s="130"/>
      <c r="G667" s="130"/>
      <c r="H667" s="130"/>
      <c r="I667" s="130"/>
      <c r="J667" s="130"/>
      <c r="K667" s="130"/>
      <c r="L667" s="130"/>
      <c r="M667" s="130"/>
      <c r="N667" s="157"/>
      <c r="O667" s="158"/>
      <c r="P667" s="159"/>
      <c r="Q667" s="130"/>
      <c r="R667" s="130"/>
      <c r="S667" s="130"/>
      <c r="T667" s="130"/>
      <c r="U667" s="130"/>
      <c r="V667" s="130"/>
      <c r="W667" s="130"/>
      <c r="X667" s="130"/>
      <c r="Y667" s="130"/>
      <c r="Z667" s="130"/>
    </row>
    <row r="668" spans="1:26" ht="15.75" customHeight="1">
      <c r="A668" s="130"/>
      <c r="B668" s="130"/>
      <c r="C668" s="130"/>
      <c r="D668" s="130"/>
      <c r="E668" s="130"/>
      <c r="F668" s="130"/>
      <c r="G668" s="130"/>
      <c r="H668" s="130"/>
      <c r="I668" s="130"/>
      <c r="J668" s="130"/>
      <c r="K668" s="130"/>
      <c r="L668" s="130"/>
      <c r="M668" s="130"/>
      <c r="N668" s="157"/>
      <c r="O668" s="158"/>
      <c r="P668" s="159"/>
      <c r="Q668" s="130"/>
      <c r="R668" s="130"/>
      <c r="S668" s="130"/>
      <c r="T668" s="130"/>
      <c r="U668" s="130"/>
      <c r="V668" s="130"/>
      <c r="W668" s="130"/>
      <c r="X668" s="130"/>
      <c r="Y668" s="130"/>
      <c r="Z668" s="130"/>
    </row>
    <row r="669" spans="1:26" ht="15.75" customHeight="1">
      <c r="A669" s="130"/>
      <c r="B669" s="130"/>
      <c r="C669" s="130"/>
      <c r="D669" s="130"/>
      <c r="E669" s="130"/>
      <c r="F669" s="130"/>
      <c r="G669" s="130"/>
      <c r="H669" s="130"/>
      <c r="I669" s="130"/>
      <c r="J669" s="130"/>
      <c r="K669" s="130"/>
      <c r="L669" s="130"/>
      <c r="M669" s="130"/>
      <c r="N669" s="157"/>
      <c r="O669" s="158"/>
      <c r="P669" s="159"/>
      <c r="Q669" s="130"/>
      <c r="R669" s="130"/>
      <c r="S669" s="130"/>
      <c r="T669" s="130"/>
      <c r="U669" s="130"/>
      <c r="V669" s="130"/>
      <c r="W669" s="130"/>
      <c r="X669" s="130"/>
      <c r="Y669" s="130"/>
      <c r="Z669" s="130"/>
    </row>
    <row r="670" spans="1:26" ht="15.75" customHeight="1">
      <c r="A670" s="130"/>
      <c r="B670" s="130"/>
      <c r="C670" s="130"/>
      <c r="D670" s="130"/>
      <c r="E670" s="130"/>
      <c r="F670" s="130"/>
      <c r="G670" s="130"/>
      <c r="H670" s="130"/>
      <c r="I670" s="130"/>
      <c r="J670" s="130"/>
      <c r="K670" s="130"/>
      <c r="L670" s="130"/>
      <c r="M670" s="130"/>
      <c r="N670" s="157"/>
      <c r="O670" s="158"/>
      <c r="P670" s="159"/>
      <c r="Q670" s="130"/>
      <c r="R670" s="130"/>
      <c r="S670" s="130"/>
      <c r="T670" s="130"/>
      <c r="U670" s="130"/>
      <c r="V670" s="130"/>
      <c r="W670" s="130"/>
      <c r="X670" s="130"/>
      <c r="Y670" s="130"/>
      <c r="Z670" s="130"/>
    </row>
    <row r="671" spans="1:26" ht="15.75" customHeight="1">
      <c r="A671" s="130"/>
      <c r="B671" s="130"/>
      <c r="C671" s="130"/>
      <c r="D671" s="130"/>
      <c r="E671" s="130"/>
      <c r="F671" s="130"/>
      <c r="G671" s="130"/>
      <c r="H671" s="130"/>
      <c r="I671" s="130"/>
      <c r="J671" s="130"/>
      <c r="K671" s="130"/>
      <c r="L671" s="130"/>
      <c r="M671" s="130"/>
      <c r="N671" s="157"/>
      <c r="O671" s="158"/>
      <c r="P671" s="159"/>
      <c r="Q671" s="130"/>
      <c r="R671" s="130"/>
      <c r="S671" s="130"/>
      <c r="T671" s="130"/>
      <c r="U671" s="130"/>
      <c r="V671" s="130"/>
      <c r="W671" s="130"/>
      <c r="X671" s="130"/>
      <c r="Y671" s="130"/>
      <c r="Z671" s="130"/>
    </row>
    <row r="672" spans="1:26" ht="15.75" customHeight="1">
      <c r="A672" s="130"/>
      <c r="B672" s="130"/>
      <c r="C672" s="130"/>
      <c r="D672" s="130"/>
      <c r="E672" s="130"/>
      <c r="F672" s="130"/>
      <c r="G672" s="130"/>
      <c r="H672" s="130"/>
      <c r="I672" s="130"/>
      <c r="J672" s="130"/>
      <c r="K672" s="130"/>
      <c r="L672" s="130"/>
      <c r="M672" s="130"/>
      <c r="N672" s="157"/>
      <c r="O672" s="158"/>
      <c r="P672" s="159"/>
      <c r="Q672" s="130"/>
      <c r="R672" s="130"/>
      <c r="S672" s="130"/>
      <c r="T672" s="130"/>
      <c r="U672" s="130"/>
      <c r="V672" s="130"/>
      <c r="W672" s="130"/>
      <c r="X672" s="130"/>
      <c r="Y672" s="130"/>
      <c r="Z672" s="130"/>
    </row>
    <row r="673" spans="1:26" ht="15.75" customHeight="1">
      <c r="A673" s="130"/>
      <c r="B673" s="130"/>
      <c r="C673" s="130"/>
      <c r="D673" s="130"/>
      <c r="E673" s="130"/>
      <c r="F673" s="130"/>
      <c r="G673" s="130"/>
      <c r="H673" s="130"/>
      <c r="I673" s="130"/>
      <c r="J673" s="130"/>
      <c r="K673" s="130"/>
      <c r="L673" s="130"/>
      <c r="M673" s="130"/>
      <c r="N673" s="157"/>
      <c r="O673" s="158"/>
      <c r="P673" s="159"/>
      <c r="Q673" s="130"/>
      <c r="R673" s="130"/>
      <c r="S673" s="130"/>
      <c r="T673" s="130"/>
      <c r="U673" s="130"/>
      <c r="V673" s="130"/>
      <c r="W673" s="130"/>
      <c r="X673" s="130"/>
      <c r="Y673" s="130"/>
      <c r="Z673" s="130"/>
    </row>
    <row r="674" spans="1:26" ht="15.75" customHeight="1">
      <c r="A674" s="130"/>
      <c r="B674" s="130"/>
      <c r="C674" s="130"/>
      <c r="D674" s="130"/>
      <c r="E674" s="130"/>
      <c r="F674" s="130"/>
      <c r="G674" s="130"/>
      <c r="H674" s="130"/>
      <c r="I674" s="130"/>
      <c r="J674" s="130"/>
      <c r="K674" s="130"/>
      <c r="L674" s="130"/>
      <c r="M674" s="130"/>
      <c r="N674" s="157"/>
      <c r="O674" s="158"/>
      <c r="P674" s="159"/>
      <c r="Q674" s="130"/>
      <c r="R674" s="130"/>
      <c r="S674" s="130"/>
      <c r="T674" s="130"/>
      <c r="U674" s="130"/>
      <c r="V674" s="130"/>
      <c r="W674" s="130"/>
      <c r="X674" s="130"/>
      <c r="Y674" s="130"/>
      <c r="Z674" s="130"/>
    </row>
    <row r="675" spans="1:26" ht="15.75" customHeight="1">
      <c r="A675" s="130"/>
      <c r="B675" s="130"/>
      <c r="C675" s="130"/>
      <c r="D675" s="130"/>
      <c r="E675" s="130"/>
      <c r="F675" s="130"/>
      <c r="G675" s="130"/>
      <c r="H675" s="130"/>
      <c r="I675" s="130"/>
      <c r="J675" s="130"/>
      <c r="K675" s="130"/>
      <c r="L675" s="130"/>
      <c r="M675" s="130"/>
      <c r="N675" s="157"/>
      <c r="O675" s="158"/>
      <c r="P675" s="159"/>
      <c r="Q675" s="130"/>
      <c r="R675" s="130"/>
      <c r="S675" s="130"/>
      <c r="T675" s="130"/>
      <c r="U675" s="130"/>
      <c r="V675" s="130"/>
      <c r="W675" s="130"/>
      <c r="X675" s="130"/>
      <c r="Y675" s="130"/>
      <c r="Z675" s="130"/>
    </row>
    <row r="676" spans="1:26" ht="15.75" customHeight="1">
      <c r="A676" s="130"/>
      <c r="B676" s="130"/>
      <c r="C676" s="130"/>
      <c r="D676" s="130"/>
      <c r="E676" s="130"/>
      <c r="F676" s="130"/>
      <c r="G676" s="130"/>
      <c r="H676" s="130"/>
      <c r="I676" s="130"/>
      <c r="J676" s="130"/>
      <c r="K676" s="130"/>
      <c r="L676" s="130"/>
      <c r="M676" s="130"/>
      <c r="N676" s="157"/>
      <c r="O676" s="158"/>
      <c r="P676" s="159"/>
      <c r="Q676" s="130"/>
      <c r="R676" s="130"/>
      <c r="S676" s="130"/>
      <c r="T676" s="130"/>
      <c r="U676" s="130"/>
      <c r="V676" s="130"/>
      <c r="W676" s="130"/>
      <c r="X676" s="130"/>
      <c r="Y676" s="130"/>
      <c r="Z676" s="130"/>
    </row>
    <row r="677" spans="1:26" ht="15.75" customHeight="1">
      <c r="A677" s="130"/>
      <c r="B677" s="130"/>
      <c r="C677" s="130"/>
      <c r="D677" s="130"/>
      <c r="E677" s="130"/>
      <c r="F677" s="130"/>
      <c r="G677" s="130"/>
      <c r="H677" s="130"/>
      <c r="I677" s="130"/>
      <c r="J677" s="130"/>
      <c r="K677" s="130"/>
      <c r="L677" s="130"/>
      <c r="M677" s="130"/>
      <c r="N677" s="157"/>
      <c r="O677" s="158"/>
      <c r="P677" s="159"/>
      <c r="Q677" s="130"/>
      <c r="R677" s="130"/>
      <c r="S677" s="130"/>
      <c r="T677" s="130"/>
      <c r="U677" s="130"/>
      <c r="V677" s="130"/>
      <c r="W677" s="130"/>
      <c r="X677" s="130"/>
      <c r="Y677" s="130"/>
      <c r="Z677" s="130"/>
    </row>
    <row r="678" spans="1:26" ht="15.75" customHeight="1">
      <c r="A678" s="130"/>
      <c r="B678" s="130"/>
      <c r="C678" s="130"/>
      <c r="D678" s="130"/>
      <c r="E678" s="130"/>
      <c r="F678" s="130"/>
      <c r="G678" s="130"/>
      <c r="H678" s="130"/>
      <c r="I678" s="130"/>
      <c r="J678" s="130"/>
      <c r="K678" s="130"/>
      <c r="L678" s="130"/>
      <c r="M678" s="130"/>
      <c r="N678" s="157"/>
      <c r="O678" s="158"/>
      <c r="P678" s="159"/>
      <c r="Q678" s="130"/>
      <c r="R678" s="130"/>
      <c r="S678" s="130"/>
      <c r="T678" s="130"/>
      <c r="U678" s="130"/>
      <c r="V678" s="130"/>
      <c r="W678" s="130"/>
      <c r="X678" s="130"/>
      <c r="Y678" s="130"/>
      <c r="Z678" s="130"/>
    </row>
    <row r="679" spans="1:26" ht="15.75" customHeight="1">
      <c r="A679" s="130"/>
      <c r="B679" s="130"/>
      <c r="C679" s="130"/>
      <c r="D679" s="130"/>
      <c r="E679" s="130"/>
      <c r="F679" s="130"/>
      <c r="G679" s="130"/>
      <c r="H679" s="130"/>
      <c r="I679" s="130"/>
      <c r="J679" s="130"/>
      <c r="K679" s="130"/>
      <c r="L679" s="130"/>
      <c r="M679" s="130"/>
      <c r="N679" s="157"/>
      <c r="O679" s="158"/>
      <c r="P679" s="159"/>
      <c r="Q679" s="130"/>
      <c r="R679" s="130"/>
      <c r="S679" s="130"/>
      <c r="T679" s="130"/>
      <c r="U679" s="130"/>
      <c r="V679" s="130"/>
      <c r="W679" s="130"/>
      <c r="X679" s="130"/>
      <c r="Y679" s="130"/>
      <c r="Z679" s="130"/>
    </row>
    <row r="680" spans="1:26" ht="15.75" customHeight="1">
      <c r="A680" s="130"/>
      <c r="B680" s="130"/>
      <c r="C680" s="130"/>
      <c r="D680" s="130"/>
      <c r="E680" s="130"/>
      <c r="F680" s="130"/>
      <c r="G680" s="130"/>
      <c r="H680" s="130"/>
      <c r="I680" s="130"/>
      <c r="J680" s="130"/>
      <c r="K680" s="130"/>
      <c r="L680" s="130"/>
      <c r="M680" s="130"/>
      <c r="N680" s="157"/>
      <c r="O680" s="158"/>
      <c r="P680" s="159"/>
      <c r="Q680" s="130"/>
      <c r="R680" s="130"/>
      <c r="S680" s="130"/>
      <c r="T680" s="130"/>
      <c r="U680" s="130"/>
      <c r="V680" s="130"/>
      <c r="W680" s="130"/>
      <c r="X680" s="130"/>
      <c r="Y680" s="130"/>
      <c r="Z680" s="130"/>
    </row>
    <row r="681" spans="1:26" ht="15.75" customHeight="1">
      <c r="A681" s="130"/>
      <c r="B681" s="130"/>
      <c r="C681" s="130"/>
      <c r="D681" s="130"/>
      <c r="E681" s="130"/>
      <c r="F681" s="130"/>
      <c r="G681" s="130"/>
      <c r="H681" s="130"/>
      <c r="I681" s="130"/>
      <c r="J681" s="130"/>
      <c r="K681" s="130"/>
      <c r="L681" s="130"/>
      <c r="M681" s="130"/>
      <c r="N681" s="157"/>
      <c r="O681" s="158"/>
      <c r="P681" s="159"/>
      <c r="Q681" s="130"/>
      <c r="R681" s="130"/>
      <c r="S681" s="130"/>
      <c r="T681" s="130"/>
      <c r="U681" s="130"/>
      <c r="V681" s="130"/>
      <c r="W681" s="130"/>
      <c r="X681" s="130"/>
      <c r="Y681" s="130"/>
      <c r="Z681" s="130"/>
    </row>
    <row r="682" spans="1:26" ht="15.75" customHeight="1">
      <c r="A682" s="130"/>
      <c r="B682" s="130"/>
      <c r="C682" s="130"/>
      <c r="D682" s="130"/>
      <c r="E682" s="130"/>
      <c r="F682" s="130"/>
      <c r="G682" s="130"/>
      <c r="H682" s="130"/>
      <c r="I682" s="130"/>
      <c r="J682" s="130"/>
      <c r="K682" s="130"/>
      <c r="L682" s="130"/>
      <c r="M682" s="130"/>
      <c r="N682" s="157"/>
      <c r="O682" s="158"/>
      <c r="P682" s="159"/>
      <c r="Q682" s="130"/>
      <c r="R682" s="130"/>
      <c r="S682" s="130"/>
      <c r="T682" s="130"/>
      <c r="U682" s="130"/>
      <c r="V682" s="130"/>
      <c r="W682" s="130"/>
      <c r="X682" s="130"/>
      <c r="Y682" s="130"/>
      <c r="Z682" s="130"/>
    </row>
    <row r="683" spans="1:26" ht="15.75" customHeight="1">
      <c r="A683" s="130"/>
      <c r="B683" s="130"/>
      <c r="C683" s="130"/>
      <c r="D683" s="130"/>
      <c r="E683" s="130"/>
      <c r="F683" s="130"/>
      <c r="G683" s="130"/>
      <c r="H683" s="130"/>
      <c r="I683" s="130"/>
      <c r="J683" s="130"/>
      <c r="K683" s="130"/>
      <c r="L683" s="130"/>
      <c r="M683" s="130"/>
      <c r="N683" s="157"/>
      <c r="O683" s="158"/>
      <c r="P683" s="159"/>
      <c r="Q683" s="130"/>
      <c r="R683" s="130"/>
      <c r="S683" s="130"/>
      <c r="T683" s="130"/>
      <c r="U683" s="130"/>
      <c r="V683" s="130"/>
      <c r="W683" s="130"/>
      <c r="X683" s="130"/>
      <c r="Y683" s="130"/>
      <c r="Z683" s="130"/>
    </row>
    <row r="684" spans="1:26" ht="15.75" customHeight="1">
      <c r="A684" s="130"/>
      <c r="B684" s="130"/>
      <c r="C684" s="130"/>
      <c r="D684" s="130"/>
      <c r="E684" s="130"/>
      <c r="F684" s="130"/>
      <c r="G684" s="130"/>
      <c r="H684" s="130"/>
      <c r="I684" s="130"/>
      <c r="J684" s="130"/>
      <c r="K684" s="130"/>
      <c r="L684" s="130"/>
      <c r="M684" s="130"/>
      <c r="N684" s="157"/>
      <c r="O684" s="158"/>
      <c r="P684" s="159"/>
      <c r="Q684" s="130"/>
      <c r="R684" s="130"/>
      <c r="S684" s="130"/>
      <c r="T684" s="130"/>
      <c r="U684" s="130"/>
      <c r="V684" s="130"/>
      <c r="W684" s="130"/>
      <c r="X684" s="130"/>
      <c r="Y684" s="130"/>
      <c r="Z684" s="130"/>
    </row>
    <row r="685" spans="1:26" ht="15.75" customHeight="1">
      <c r="A685" s="130"/>
      <c r="B685" s="130"/>
      <c r="C685" s="130"/>
      <c r="D685" s="130"/>
      <c r="E685" s="130"/>
      <c r="F685" s="130"/>
      <c r="G685" s="130"/>
      <c r="H685" s="130"/>
      <c r="I685" s="130"/>
      <c r="J685" s="130"/>
      <c r="K685" s="130"/>
      <c r="L685" s="130"/>
      <c r="M685" s="130"/>
      <c r="N685" s="157"/>
      <c r="O685" s="158"/>
      <c r="P685" s="159"/>
      <c r="Q685" s="130"/>
      <c r="R685" s="130"/>
      <c r="S685" s="130"/>
      <c r="T685" s="130"/>
      <c r="U685" s="130"/>
      <c r="V685" s="130"/>
      <c r="W685" s="130"/>
      <c r="X685" s="130"/>
      <c r="Y685" s="130"/>
      <c r="Z685" s="130"/>
    </row>
    <row r="686" spans="1:26" ht="15.75" customHeight="1">
      <c r="A686" s="130"/>
      <c r="B686" s="130"/>
      <c r="C686" s="130"/>
      <c r="D686" s="130"/>
      <c r="E686" s="130"/>
      <c r="F686" s="130"/>
      <c r="G686" s="130"/>
      <c r="H686" s="130"/>
      <c r="I686" s="130"/>
      <c r="J686" s="130"/>
      <c r="K686" s="130"/>
      <c r="L686" s="130"/>
      <c r="M686" s="130"/>
      <c r="N686" s="157"/>
      <c r="O686" s="158"/>
      <c r="P686" s="159"/>
      <c r="Q686" s="130"/>
      <c r="R686" s="130"/>
      <c r="S686" s="130"/>
      <c r="T686" s="130"/>
      <c r="U686" s="130"/>
      <c r="V686" s="130"/>
      <c r="W686" s="130"/>
      <c r="X686" s="130"/>
      <c r="Y686" s="130"/>
      <c r="Z686" s="130"/>
    </row>
    <row r="687" spans="1:26" ht="15.75" customHeight="1">
      <c r="A687" s="130"/>
      <c r="B687" s="130"/>
      <c r="C687" s="130"/>
      <c r="D687" s="130"/>
      <c r="E687" s="130"/>
      <c r="F687" s="130"/>
      <c r="G687" s="130"/>
      <c r="H687" s="130"/>
      <c r="I687" s="130"/>
      <c r="J687" s="130"/>
      <c r="K687" s="130"/>
      <c r="L687" s="130"/>
      <c r="M687" s="130"/>
      <c r="N687" s="157"/>
      <c r="O687" s="158"/>
      <c r="P687" s="159"/>
      <c r="Q687" s="130"/>
      <c r="R687" s="130"/>
      <c r="S687" s="130"/>
      <c r="T687" s="130"/>
      <c r="U687" s="130"/>
      <c r="V687" s="130"/>
      <c r="W687" s="130"/>
      <c r="X687" s="130"/>
      <c r="Y687" s="130"/>
      <c r="Z687" s="130"/>
    </row>
    <row r="688" spans="1:26" ht="15.75" customHeight="1">
      <c r="A688" s="130"/>
      <c r="B688" s="130"/>
      <c r="C688" s="130"/>
      <c r="D688" s="130"/>
      <c r="E688" s="130"/>
      <c r="F688" s="130"/>
      <c r="G688" s="130"/>
      <c r="H688" s="130"/>
      <c r="I688" s="130"/>
      <c r="J688" s="130"/>
      <c r="K688" s="130"/>
      <c r="L688" s="130"/>
      <c r="M688" s="130"/>
      <c r="N688" s="157"/>
      <c r="O688" s="158"/>
      <c r="P688" s="159"/>
      <c r="Q688" s="130"/>
      <c r="R688" s="130"/>
      <c r="S688" s="130"/>
      <c r="T688" s="130"/>
      <c r="U688" s="130"/>
      <c r="V688" s="130"/>
      <c r="W688" s="130"/>
      <c r="X688" s="130"/>
      <c r="Y688" s="130"/>
      <c r="Z688" s="130"/>
    </row>
    <row r="689" spans="1:26" ht="15.75" customHeight="1">
      <c r="A689" s="130"/>
      <c r="B689" s="130"/>
      <c r="C689" s="130"/>
      <c r="D689" s="130"/>
      <c r="E689" s="130"/>
      <c r="F689" s="130"/>
      <c r="G689" s="130"/>
      <c r="H689" s="130"/>
      <c r="I689" s="130"/>
      <c r="J689" s="130"/>
      <c r="K689" s="130"/>
      <c r="L689" s="130"/>
      <c r="M689" s="130"/>
      <c r="N689" s="157"/>
      <c r="O689" s="158"/>
      <c r="P689" s="159"/>
      <c r="Q689" s="130"/>
      <c r="R689" s="130"/>
      <c r="S689" s="130"/>
      <c r="T689" s="130"/>
      <c r="U689" s="130"/>
      <c r="V689" s="130"/>
      <c r="W689" s="130"/>
      <c r="X689" s="130"/>
      <c r="Y689" s="130"/>
      <c r="Z689" s="130"/>
    </row>
    <row r="690" spans="1:26" ht="15.75" customHeight="1">
      <c r="A690" s="130"/>
      <c r="B690" s="130"/>
      <c r="C690" s="130"/>
      <c r="D690" s="130"/>
      <c r="E690" s="130"/>
      <c r="F690" s="130"/>
      <c r="G690" s="130"/>
      <c r="H690" s="130"/>
      <c r="I690" s="130"/>
      <c r="J690" s="130"/>
      <c r="K690" s="130"/>
      <c r="L690" s="130"/>
      <c r="M690" s="130"/>
      <c r="N690" s="157"/>
      <c r="O690" s="158"/>
      <c r="P690" s="159"/>
      <c r="Q690" s="130"/>
      <c r="R690" s="130"/>
      <c r="S690" s="130"/>
      <c r="T690" s="130"/>
      <c r="U690" s="130"/>
      <c r="V690" s="130"/>
      <c r="W690" s="130"/>
      <c r="X690" s="130"/>
      <c r="Y690" s="130"/>
      <c r="Z690" s="130"/>
    </row>
    <row r="691" spans="1:26" ht="15.75" customHeight="1">
      <c r="A691" s="130"/>
      <c r="B691" s="130"/>
      <c r="C691" s="130"/>
      <c r="D691" s="130"/>
      <c r="E691" s="130"/>
      <c r="F691" s="130"/>
      <c r="G691" s="130"/>
      <c r="H691" s="130"/>
      <c r="I691" s="130"/>
      <c r="J691" s="130"/>
      <c r="K691" s="130"/>
      <c r="L691" s="130"/>
      <c r="M691" s="130"/>
      <c r="N691" s="157"/>
      <c r="O691" s="158"/>
      <c r="P691" s="159"/>
      <c r="Q691" s="130"/>
      <c r="R691" s="130"/>
      <c r="S691" s="130"/>
      <c r="T691" s="130"/>
      <c r="U691" s="130"/>
      <c r="V691" s="130"/>
      <c r="W691" s="130"/>
      <c r="X691" s="130"/>
      <c r="Y691" s="130"/>
      <c r="Z691" s="130"/>
    </row>
    <row r="692" spans="1:26" ht="15.75" customHeight="1">
      <c r="A692" s="130"/>
      <c r="B692" s="130"/>
      <c r="C692" s="130"/>
      <c r="D692" s="130"/>
      <c r="E692" s="130"/>
      <c r="F692" s="130"/>
      <c r="G692" s="130"/>
      <c r="H692" s="130"/>
      <c r="I692" s="130"/>
      <c r="J692" s="130"/>
      <c r="K692" s="130"/>
      <c r="L692" s="130"/>
      <c r="M692" s="130"/>
      <c r="N692" s="157"/>
      <c r="O692" s="158"/>
      <c r="P692" s="159"/>
      <c r="Q692" s="130"/>
      <c r="R692" s="130"/>
      <c r="S692" s="130"/>
      <c r="T692" s="130"/>
      <c r="U692" s="130"/>
      <c r="V692" s="130"/>
      <c r="W692" s="130"/>
      <c r="X692" s="130"/>
      <c r="Y692" s="130"/>
      <c r="Z692" s="130"/>
    </row>
    <row r="693" spans="1:26" ht="15.75" customHeight="1">
      <c r="A693" s="130"/>
      <c r="B693" s="130"/>
      <c r="C693" s="130"/>
      <c r="D693" s="130"/>
      <c r="E693" s="130"/>
      <c r="F693" s="130"/>
      <c r="G693" s="130"/>
      <c r="H693" s="130"/>
      <c r="I693" s="130"/>
      <c r="J693" s="130"/>
      <c r="K693" s="130"/>
      <c r="L693" s="130"/>
      <c r="M693" s="130"/>
      <c r="N693" s="157"/>
      <c r="O693" s="158"/>
      <c r="P693" s="159"/>
      <c r="Q693" s="130"/>
      <c r="R693" s="130"/>
      <c r="S693" s="130"/>
      <c r="T693" s="130"/>
      <c r="U693" s="130"/>
      <c r="V693" s="130"/>
      <c r="W693" s="130"/>
      <c r="X693" s="130"/>
      <c r="Y693" s="130"/>
      <c r="Z693" s="130"/>
    </row>
    <row r="694" spans="1:26" ht="15.75" customHeight="1">
      <c r="A694" s="130"/>
      <c r="B694" s="130"/>
      <c r="C694" s="130"/>
      <c r="D694" s="130"/>
      <c r="E694" s="130"/>
      <c r="F694" s="130"/>
      <c r="G694" s="130"/>
      <c r="H694" s="130"/>
      <c r="I694" s="130"/>
      <c r="J694" s="130"/>
      <c r="K694" s="130"/>
      <c r="L694" s="130"/>
      <c r="M694" s="130"/>
      <c r="N694" s="157"/>
      <c r="O694" s="158"/>
      <c r="P694" s="159"/>
      <c r="Q694" s="130"/>
      <c r="R694" s="130"/>
      <c r="S694" s="130"/>
      <c r="T694" s="130"/>
      <c r="U694" s="130"/>
      <c r="V694" s="130"/>
      <c r="W694" s="130"/>
      <c r="X694" s="130"/>
      <c r="Y694" s="130"/>
      <c r="Z694" s="130"/>
    </row>
    <row r="695" spans="1:26" ht="15.75" customHeight="1">
      <c r="A695" s="130"/>
      <c r="B695" s="130"/>
      <c r="C695" s="130"/>
      <c r="D695" s="130"/>
      <c r="E695" s="130"/>
      <c r="F695" s="130"/>
      <c r="G695" s="130"/>
      <c r="H695" s="130"/>
      <c r="I695" s="130"/>
      <c r="J695" s="130"/>
      <c r="K695" s="130"/>
      <c r="L695" s="130"/>
      <c r="M695" s="130"/>
      <c r="N695" s="157"/>
      <c r="O695" s="158"/>
      <c r="P695" s="159"/>
      <c r="Q695" s="130"/>
      <c r="R695" s="130"/>
      <c r="S695" s="130"/>
      <c r="T695" s="130"/>
      <c r="U695" s="130"/>
      <c r="V695" s="130"/>
      <c r="W695" s="130"/>
      <c r="X695" s="130"/>
      <c r="Y695" s="130"/>
      <c r="Z695" s="130"/>
    </row>
    <row r="696" spans="1:26" ht="15.75" customHeight="1">
      <c r="A696" s="130"/>
      <c r="B696" s="130"/>
      <c r="C696" s="130"/>
      <c r="D696" s="130"/>
      <c r="E696" s="130"/>
      <c r="F696" s="130"/>
      <c r="G696" s="130"/>
      <c r="H696" s="130"/>
      <c r="I696" s="130"/>
      <c r="J696" s="130"/>
      <c r="K696" s="130"/>
      <c r="L696" s="130"/>
      <c r="M696" s="130"/>
      <c r="N696" s="157"/>
      <c r="O696" s="158"/>
      <c r="P696" s="159"/>
      <c r="Q696" s="130"/>
      <c r="R696" s="130"/>
      <c r="S696" s="130"/>
      <c r="T696" s="130"/>
      <c r="U696" s="130"/>
      <c r="V696" s="130"/>
      <c r="W696" s="130"/>
      <c r="X696" s="130"/>
      <c r="Y696" s="130"/>
      <c r="Z696" s="130"/>
    </row>
    <row r="697" spans="1:26" ht="15.75" customHeight="1">
      <c r="A697" s="130"/>
      <c r="B697" s="130"/>
      <c r="C697" s="130"/>
      <c r="D697" s="130"/>
      <c r="E697" s="130"/>
      <c r="F697" s="130"/>
      <c r="G697" s="130"/>
      <c r="H697" s="130"/>
      <c r="I697" s="130"/>
      <c r="J697" s="130"/>
      <c r="K697" s="130"/>
      <c r="L697" s="130"/>
      <c r="M697" s="130"/>
      <c r="N697" s="157"/>
      <c r="O697" s="158"/>
      <c r="P697" s="159"/>
      <c r="Q697" s="130"/>
      <c r="R697" s="130"/>
      <c r="S697" s="130"/>
      <c r="T697" s="130"/>
      <c r="U697" s="130"/>
      <c r="V697" s="130"/>
      <c r="W697" s="130"/>
      <c r="X697" s="130"/>
      <c r="Y697" s="130"/>
      <c r="Z697" s="130"/>
    </row>
    <row r="698" spans="1:26" ht="15.75" customHeight="1">
      <c r="A698" s="130"/>
      <c r="B698" s="130"/>
      <c r="C698" s="130"/>
      <c r="D698" s="130"/>
      <c r="E698" s="130"/>
      <c r="F698" s="130"/>
      <c r="G698" s="130"/>
      <c r="H698" s="130"/>
      <c r="I698" s="130"/>
      <c r="J698" s="130"/>
      <c r="K698" s="130"/>
      <c r="L698" s="130"/>
      <c r="M698" s="130"/>
      <c r="N698" s="157"/>
      <c r="O698" s="158"/>
      <c r="P698" s="159"/>
      <c r="Q698" s="130"/>
      <c r="R698" s="130"/>
      <c r="S698" s="130"/>
      <c r="T698" s="130"/>
      <c r="U698" s="130"/>
      <c r="V698" s="130"/>
      <c r="W698" s="130"/>
      <c r="X698" s="130"/>
      <c r="Y698" s="130"/>
      <c r="Z698" s="130"/>
    </row>
    <row r="699" spans="1:26" ht="15.75" customHeight="1">
      <c r="A699" s="130"/>
      <c r="B699" s="130"/>
      <c r="C699" s="130"/>
      <c r="D699" s="130"/>
      <c r="E699" s="130"/>
      <c r="F699" s="130"/>
      <c r="G699" s="130"/>
      <c r="H699" s="130"/>
      <c r="I699" s="130"/>
      <c r="J699" s="130"/>
      <c r="K699" s="130"/>
      <c r="L699" s="130"/>
      <c r="M699" s="130"/>
      <c r="N699" s="157"/>
      <c r="O699" s="158"/>
      <c r="P699" s="159"/>
      <c r="Q699" s="130"/>
      <c r="R699" s="130"/>
      <c r="S699" s="130"/>
      <c r="T699" s="130"/>
      <c r="U699" s="130"/>
      <c r="V699" s="130"/>
      <c r="W699" s="130"/>
      <c r="X699" s="130"/>
      <c r="Y699" s="130"/>
      <c r="Z699" s="130"/>
    </row>
    <row r="700" spans="1:26" ht="15.75" customHeight="1">
      <c r="A700" s="130"/>
      <c r="B700" s="130"/>
      <c r="C700" s="130"/>
      <c r="D700" s="130"/>
      <c r="E700" s="130"/>
      <c r="F700" s="130"/>
      <c r="G700" s="130"/>
      <c r="H700" s="130"/>
      <c r="I700" s="130"/>
      <c r="J700" s="130"/>
      <c r="K700" s="130"/>
      <c r="L700" s="130"/>
      <c r="M700" s="130"/>
      <c r="N700" s="157"/>
      <c r="O700" s="158"/>
      <c r="P700" s="159"/>
      <c r="Q700" s="130"/>
      <c r="R700" s="130"/>
      <c r="S700" s="130"/>
      <c r="T700" s="130"/>
      <c r="U700" s="130"/>
      <c r="V700" s="130"/>
      <c r="W700" s="130"/>
      <c r="X700" s="130"/>
      <c r="Y700" s="130"/>
      <c r="Z700" s="130"/>
    </row>
    <row r="701" spans="1:26" ht="15.75" customHeight="1">
      <c r="A701" s="130"/>
      <c r="B701" s="130"/>
      <c r="C701" s="130"/>
      <c r="D701" s="130"/>
      <c r="E701" s="130"/>
      <c r="F701" s="130"/>
      <c r="G701" s="130"/>
      <c r="H701" s="130"/>
      <c r="I701" s="130"/>
      <c r="J701" s="130"/>
      <c r="K701" s="130"/>
      <c r="L701" s="130"/>
      <c r="M701" s="130"/>
      <c r="N701" s="157"/>
      <c r="O701" s="158"/>
      <c r="P701" s="159"/>
      <c r="Q701" s="130"/>
      <c r="R701" s="130"/>
      <c r="S701" s="130"/>
      <c r="T701" s="130"/>
      <c r="U701" s="130"/>
      <c r="V701" s="130"/>
      <c r="W701" s="130"/>
      <c r="X701" s="130"/>
      <c r="Y701" s="130"/>
      <c r="Z701" s="130"/>
    </row>
    <row r="702" spans="1:26" ht="15.75" customHeight="1">
      <c r="A702" s="130"/>
      <c r="B702" s="130"/>
      <c r="C702" s="130"/>
      <c r="D702" s="130"/>
      <c r="E702" s="130"/>
      <c r="F702" s="130"/>
      <c r="G702" s="130"/>
      <c r="H702" s="130"/>
      <c r="I702" s="130"/>
      <c r="J702" s="130"/>
      <c r="K702" s="130"/>
      <c r="L702" s="130"/>
      <c r="M702" s="130"/>
      <c r="N702" s="157"/>
      <c r="O702" s="158"/>
      <c r="P702" s="159"/>
      <c r="Q702" s="130"/>
      <c r="R702" s="130"/>
      <c r="S702" s="130"/>
      <c r="T702" s="130"/>
      <c r="U702" s="130"/>
      <c r="V702" s="130"/>
      <c r="W702" s="130"/>
      <c r="X702" s="130"/>
      <c r="Y702" s="130"/>
      <c r="Z702" s="130"/>
    </row>
    <row r="703" spans="1:26" ht="15.75" customHeight="1">
      <c r="A703" s="130"/>
      <c r="B703" s="130"/>
      <c r="C703" s="130"/>
      <c r="D703" s="130"/>
      <c r="E703" s="130"/>
      <c r="F703" s="130"/>
      <c r="G703" s="130"/>
      <c r="H703" s="130"/>
      <c r="I703" s="130"/>
      <c r="J703" s="130"/>
      <c r="K703" s="130"/>
      <c r="L703" s="130"/>
      <c r="M703" s="130"/>
      <c r="N703" s="157"/>
      <c r="O703" s="158"/>
      <c r="P703" s="159"/>
      <c r="Q703" s="130"/>
      <c r="R703" s="130"/>
      <c r="S703" s="130"/>
      <c r="T703" s="130"/>
      <c r="U703" s="130"/>
      <c r="V703" s="130"/>
      <c r="W703" s="130"/>
      <c r="X703" s="130"/>
      <c r="Y703" s="130"/>
      <c r="Z703" s="130"/>
    </row>
    <row r="704" spans="1:26" ht="15.75" customHeight="1">
      <c r="A704" s="130"/>
      <c r="B704" s="130"/>
      <c r="C704" s="130"/>
      <c r="D704" s="130"/>
      <c r="E704" s="130"/>
      <c r="F704" s="130"/>
      <c r="G704" s="130"/>
      <c r="H704" s="130"/>
      <c r="I704" s="130"/>
      <c r="J704" s="130"/>
      <c r="K704" s="130"/>
      <c r="L704" s="130"/>
      <c r="M704" s="130"/>
      <c r="N704" s="157"/>
      <c r="O704" s="158"/>
      <c r="P704" s="159"/>
      <c r="Q704" s="130"/>
      <c r="R704" s="130"/>
      <c r="S704" s="130"/>
      <c r="T704" s="130"/>
      <c r="U704" s="130"/>
      <c r="V704" s="130"/>
      <c r="W704" s="130"/>
      <c r="X704" s="130"/>
      <c r="Y704" s="130"/>
      <c r="Z704" s="130"/>
    </row>
    <row r="705" spans="1:26" ht="15.75" customHeight="1">
      <c r="A705" s="130"/>
      <c r="B705" s="130"/>
      <c r="C705" s="130"/>
      <c r="D705" s="130"/>
      <c r="E705" s="130"/>
      <c r="F705" s="130"/>
      <c r="G705" s="130"/>
      <c r="H705" s="130"/>
      <c r="I705" s="130"/>
      <c r="J705" s="130"/>
      <c r="K705" s="130"/>
      <c r="L705" s="130"/>
      <c r="M705" s="130"/>
      <c r="N705" s="157"/>
      <c r="O705" s="158"/>
      <c r="P705" s="159"/>
      <c r="Q705" s="130"/>
      <c r="R705" s="130"/>
      <c r="S705" s="130"/>
      <c r="T705" s="130"/>
      <c r="U705" s="130"/>
      <c r="V705" s="130"/>
      <c r="W705" s="130"/>
      <c r="X705" s="130"/>
      <c r="Y705" s="130"/>
      <c r="Z705" s="130"/>
    </row>
    <row r="706" spans="1:26" ht="15.75" customHeight="1">
      <c r="A706" s="130"/>
      <c r="B706" s="130"/>
      <c r="C706" s="130"/>
      <c r="D706" s="130"/>
      <c r="E706" s="130"/>
      <c r="F706" s="130"/>
      <c r="G706" s="130"/>
      <c r="H706" s="130"/>
      <c r="I706" s="130"/>
      <c r="J706" s="130"/>
      <c r="K706" s="130"/>
      <c r="L706" s="130"/>
      <c r="M706" s="130"/>
      <c r="N706" s="157"/>
      <c r="O706" s="158"/>
      <c r="P706" s="159"/>
      <c r="Q706" s="130"/>
      <c r="R706" s="130"/>
      <c r="S706" s="130"/>
      <c r="T706" s="130"/>
      <c r="U706" s="130"/>
      <c r="V706" s="130"/>
      <c r="W706" s="130"/>
      <c r="X706" s="130"/>
      <c r="Y706" s="130"/>
      <c r="Z706" s="130"/>
    </row>
    <row r="707" spans="1:26" ht="15.75" customHeight="1">
      <c r="A707" s="130"/>
      <c r="B707" s="130"/>
      <c r="C707" s="130"/>
      <c r="D707" s="130"/>
      <c r="E707" s="130"/>
      <c r="F707" s="130"/>
      <c r="G707" s="130"/>
      <c r="H707" s="130"/>
      <c r="I707" s="130"/>
      <c r="J707" s="130"/>
      <c r="K707" s="130"/>
      <c r="L707" s="130"/>
      <c r="M707" s="130"/>
      <c r="N707" s="157"/>
      <c r="O707" s="158"/>
      <c r="P707" s="159"/>
      <c r="Q707" s="130"/>
      <c r="R707" s="130"/>
      <c r="S707" s="130"/>
      <c r="T707" s="130"/>
      <c r="U707" s="130"/>
      <c r="V707" s="130"/>
      <c r="W707" s="130"/>
      <c r="X707" s="130"/>
      <c r="Y707" s="130"/>
      <c r="Z707" s="130"/>
    </row>
    <row r="708" spans="1:26" ht="15.75" customHeight="1">
      <c r="A708" s="130"/>
      <c r="B708" s="130"/>
      <c r="C708" s="130"/>
      <c r="D708" s="130"/>
      <c r="E708" s="130"/>
      <c r="F708" s="130"/>
      <c r="G708" s="130"/>
      <c r="H708" s="130"/>
      <c r="I708" s="130"/>
      <c r="J708" s="130"/>
      <c r="K708" s="130"/>
      <c r="L708" s="130"/>
      <c r="M708" s="130"/>
      <c r="N708" s="157"/>
      <c r="O708" s="158"/>
      <c r="P708" s="159"/>
      <c r="Q708" s="130"/>
      <c r="R708" s="130"/>
      <c r="S708" s="130"/>
      <c r="T708" s="130"/>
      <c r="U708" s="130"/>
      <c r="V708" s="130"/>
      <c r="W708" s="130"/>
      <c r="X708" s="130"/>
      <c r="Y708" s="130"/>
      <c r="Z708" s="130"/>
    </row>
    <row r="709" spans="1:26" ht="15.75" customHeight="1">
      <c r="A709" s="130"/>
      <c r="B709" s="130"/>
      <c r="C709" s="130"/>
      <c r="D709" s="130"/>
      <c r="E709" s="130"/>
      <c r="F709" s="130"/>
      <c r="G709" s="130"/>
      <c r="H709" s="130"/>
      <c r="I709" s="130"/>
      <c r="J709" s="130"/>
      <c r="K709" s="130"/>
      <c r="L709" s="130"/>
      <c r="M709" s="130"/>
      <c r="N709" s="157"/>
      <c r="O709" s="158"/>
      <c r="P709" s="159"/>
      <c r="Q709" s="130"/>
      <c r="R709" s="130"/>
      <c r="S709" s="130"/>
      <c r="T709" s="130"/>
      <c r="U709" s="130"/>
      <c r="V709" s="130"/>
      <c r="W709" s="130"/>
      <c r="X709" s="130"/>
      <c r="Y709" s="130"/>
      <c r="Z709" s="130"/>
    </row>
    <row r="710" spans="1:26" ht="15.75" customHeight="1">
      <c r="A710" s="130"/>
      <c r="B710" s="130"/>
      <c r="C710" s="130"/>
      <c r="D710" s="130"/>
      <c r="E710" s="130"/>
      <c r="F710" s="130"/>
      <c r="G710" s="130"/>
      <c r="H710" s="130"/>
      <c r="I710" s="130"/>
      <c r="J710" s="130"/>
      <c r="K710" s="130"/>
      <c r="L710" s="130"/>
      <c r="M710" s="130"/>
      <c r="N710" s="157"/>
      <c r="O710" s="158"/>
      <c r="P710" s="159"/>
      <c r="Q710" s="130"/>
      <c r="R710" s="130"/>
      <c r="S710" s="130"/>
      <c r="T710" s="130"/>
      <c r="U710" s="130"/>
      <c r="V710" s="130"/>
      <c r="W710" s="130"/>
      <c r="X710" s="130"/>
      <c r="Y710" s="130"/>
      <c r="Z710" s="130"/>
    </row>
    <row r="711" spans="1:26" ht="15.75" customHeight="1">
      <c r="A711" s="130"/>
      <c r="B711" s="130"/>
      <c r="C711" s="130"/>
      <c r="D711" s="130"/>
      <c r="E711" s="130"/>
      <c r="F711" s="130"/>
      <c r="G711" s="130"/>
      <c r="H711" s="130"/>
      <c r="I711" s="130"/>
      <c r="J711" s="130"/>
      <c r="K711" s="130"/>
      <c r="L711" s="130"/>
      <c r="M711" s="130"/>
      <c r="N711" s="157"/>
      <c r="O711" s="158"/>
      <c r="P711" s="159"/>
      <c r="Q711" s="130"/>
      <c r="R711" s="130"/>
      <c r="S711" s="130"/>
      <c r="T711" s="130"/>
      <c r="U711" s="130"/>
      <c r="V711" s="130"/>
      <c r="W711" s="130"/>
      <c r="X711" s="130"/>
      <c r="Y711" s="130"/>
      <c r="Z711" s="130"/>
    </row>
    <row r="712" spans="1:26" ht="15.75" customHeight="1">
      <c r="A712" s="130"/>
      <c r="B712" s="130"/>
      <c r="C712" s="130"/>
      <c r="D712" s="130"/>
      <c r="E712" s="130"/>
      <c r="F712" s="130"/>
      <c r="G712" s="130"/>
      <c r="H712" s="130"/>
      <c r="I712" s="130"/>
      <c r="J712" s="130"/>
      <c r="K712" s="130"/>
      <c r="L712" s="130"/>
      <c r="M712" s="130"/>
      <c r="N712" s="157"/>
      <c r="O712" s="158"/>
      <c r="P712" s="159"/>
      <c r="Q712" s="130"/>
      <c r="R712" s="130"/>
      <c r="S712" s="130"/>
      <c r="T712" s="130"/>
      <c r="U712" s="130"/>
      <c r="V712" s="130"/>
      <c r="W712" s="130"/>
      <c r="X712" s="130"/>
      <c r="Y712" s="130"/>
      <c r="Z712" s="130"/>
    </row>
    <row r="713" spans="1:26" ht="15.75" customHeight="1">
      <c r="A713" s="130"/>
      <c r="B713" s="130"/>
      <c r="C713" s="130"/>
      <c r="D713" s="130"/>
      <c r="E713" s="130"/>
      <c r="F713" s="130"/>
      <c r="G713" s="130"/>
      <c r="H713" s="130"/>
      <c r="I713" s="130"/>
      <c r="J713" s="130"/>
      <c r="K713" s="130"/>
      <c r="L713" s="130"/>
      <c r="M713" s="130"/>
      <c r="N713" s="157"/>
      <c r="O713" s="158"/>
      <c r="P713" s="159"/>
      <c r="Q713" s="130"/>
      <c r="R713" s="130"/>
      <c r="S713" s="130"/>
      <c r="T713" s="130"/>
      <c r="U713" s="130"/>
      <c r="V713" s="130"/>
      <c r="W713" s="130"/>
      <c r="X713" s="130"/>
      <c r="Y713" s="130"/>
      <c r="Z713" s="130"/>
    </row>
    <row r="714" spans="1:26" ht="15.75" customHeight="1">
      <c r="A714" s="130"/>
      <c r="B714" s="130"/>
      <c r="C714" s="130"/>
      <c r="D714" s="130"/>
      <c r="E714" s="130"/>
      <c r="F714" s="130"/>
      <c r="G714" s="130"/>
      <c r="H714" s="130"/>
      <c r="I714" s="130"/>
      <c r="J714" s="130"/>
      <c r="K714" s="130"/>
      <c r="L714" s="130"/>
      <c r="M714" s="130"/>
      <c r="N714" s="157"/>
      <c r="O714" s="158"/>
      <c r="P714" s="159"/>
      <c r="Q714" s="130"/>
      <c r="R714" s="130"/>
      <c r="S714" s="130"/>
      <c r="T714" s="130"/>
      <c r="U714" s="130"/>
      <c r="V714" s="130"/>
      <c r="W714" s="130"/>
      <c r="X714" s="130"/>
      <c r="Y714" s="130"/>
      <c r="Z714" s="130"/>
    </row>
    <row r="715" spans="1:26" ht="15.75" customHeight="1">
      <c r="A715" s="130"/>
      <c r="B715" s="130"/>
      <c r="C715" s="130"/>
      <c r="D715" s="130"/>
      <c r="E715" s="130"/>
      <c r="F715" s="130"/>
      <c r="G715" s="130"/>
      <c r="H715" s="130"/>
      <c r="I715" s="130"/>
      <c r="J715" s="130"/>
      <c r="K715" s="130"/>
      <c r="L715" s="130"/>
      <c r="M715" s="130"/>
      <c r="N715" s="157"/>
      <c r="O715" s="158"/>
      <c r="P715" s="159"/>
      <c r="Q715" s="130"/>
      <c r="R715" s="130"/>
      <c r="S715" s="130"/>
      <c r="T715" s="130"/>
      <c r="U715" s="130"/>
      <c r="V715" s="130"/>
      <c r="W715" s="130"/>
      <c r="X715" s="130"/>
      <c r="Y715" s="130"/>
      <c r="Z715" s="130"/>
    </row>
    <row r="716" spans="1:26" ht="15.75" customHeight="1">
      <c r="A716" s="130"/>
      <c r="B716" s="130"/>
      <c r="C716" s="130"/>
      <c r="D716" s="130"/>
      <c r="E716" s="130"/>
      <c r="F716" s="130"/>
      <c r="G716" s="130"/>
      <c r="H716" s="130"/>
      <c r="I716" s="130"/>
      <c r="J716" s="130"/>
      <c r="K716" s="130"/>
      <c r="L716" s="130"/>
      <c r="M716" s="130"/>
      <c r="N716" s="157"/>
      <c r="O716" s="158"/>
      <c r="P716" s="159"/>
      <c r="Q716" s="130"/>
      <c r="R716" s="130"/>
      <c r="S716" s="130"/>
      <c r="T716" s="130"/>
      <c r="U716" s="130"/>
      <c r="V716" s="130"/>
      <c r="W716" s="130"/>
      <c r="X716" s="130"/>
      <c r="Y716" s="130"/>
      <c r="Z716" s="130"/>
    </row>
    <row r="717" spans="1:26" ht="15.75" customHeight="1">
      <c r="A717" s="130"/>
      <c r="B717" s="130"/>
      <c r="C717" s="130"/>
      <c r="D717" s="130"/>
      <c r="E717" s="130"/>
      <c r="F717" s="130"/>
      <c r="G717" s="130"/>
      <c r="H717" s="130"/>
      <c r="I717" s="130"/>
      <c r="J717" s="130"/>
      <c r="K717" s="130"/>
      <c r="L717" s="130"/>
      <c r="M717" s="130"/>
      <c r="N717" s="157"/>
      <c r="O717" s="158"/>
      <c r="P717" s="159"/>
      <c r="Q717" s="130"/>
      <c r="R717" s="130"/>
      <c r="S717" s="130"/>
      <c r="T717" s="130"/>
      <c r="U717" s="130"/>
      <c r="V717" s="130"/>
      <c r="W717" s="130"/>
      <c r="X717" s="130"/>
      <c r="Y717" s="130"/>
      <c r="Z717" s="130"/>
    </row>
    <row r="718" spans="1:26" ht="15.75" customHeight="1">
      <c r="A718" s="130"/>
      <c r="B718" s="130"/>
      <c r="C718" s="130"/>
      <c r="D718" s="130"/>
      <c r="E718" s="130"/>
      <c r="F718" s="130"/>
      <c r="G718" s="130"/>
      <c r="H718" s="130"/>
      <c r="I718" s="130"/>
      <c r="J718" s="130"/>
      <c r="K718" s="130"/>
      <c r="L718" s="130"/>
      <c r="M718" s="130"/>
      <c r="N718" s="157"/>
      <c r="O718" s="158"/>
      <c r="P718" s="159"/>
      <c r="Q718" s="130"/>
      <c r="R718" s="130"/>
      <c r="S718" s="130"/>
      <c r="T718" s="130"/>
      <c r="U718" s="130"/>
      <c r="V718" s="130"/>
      <c r="W718" s="130"/>
      <c r="X718" s="130"/>
      <c r="Y718" s="130"/>
      <c r="Z718" s="130"/>
    </row>
    <row r="719" spans="1:26" ht="15.75" customHeight="1">
      <c r="A719" s="130"/>
      <c r="B719" s="130"/>
      <c r="C719" s="130"/>
      <c r="D719" s="130"/>
      <c r="E719" s="130"/>
      <c r="F719" s="130"/>
      <c r="G719" s="130"/>
      <c r="H719" s="130"/>
      <c r="I719" s="130"/>
      <c r="J719" s="130"/>
      <c r="K719" s="130"/>
      <c r="L719" s="130"/>
      <c r="M719" s="130"/>
      <c r="N719" s="157"/>
      <c r="O719" s="158"/>
      <c r="P719" s="159"/>
      <c r="Q719" s="130"/>
      <c r="R719" s="130"/>
      <c r="S719" s="130"/>
      <c r="T719" s="130"/>
      <c r="U719" s="130"/>
      <c r="V719" s="130"/>
      <c r="W719" s="130"/>
      <c r="X719" s="130"/>
      <c r="Y719" s="130"/>
      <c r="Z719" s="130"/>
    </row>
    <row r="720" spans="1:26" ht="15.75" customHeight="1">
      <c r="A720" s="130"/>
      <c r="B720" s="130"/>
      <c r="C720" s="130"/>
      <c r="D720" s="130"/>
      <c r="E720" s="130"/>
      <c r="F720" s="130"/>
      <c r="G720" s="130"/>
      <c r="H720" s="130"/>
      <c r="I720" s="130"/>
      <c r="J720" s="130"/>
      <c r="K720" s="130"/>
      <c r="L720" s="130"/>
      <c r="M720" s="130"/>
      <c r="N720" s="157"/>
      <c r="O720" s="158"/>
      <c r="P720" s="159"/>
      <c r="Q720" s="130"/>
      <c r="R720" s="130"/>
      <c r="S720" s="130"/>
      <c r="T720" s="130"/>
      <c r="U720" s="130"/>
      <c r="V720" s="130"/>
      <c r="W720" s="130"/>
      <c r="X720" s="130"/>
      <c r="Y720" s="130"/>
      <c r="Z720" s="130"/>
    </row>
    <row r="721" spans="1:26" ht="15.75" customHeight="1">
      <c r="A721" s="130"/>
      <c r="B721" s="130"/>
      <c r="C721" s="130"/>
      <c r="D721" s="130"/>
      <c r="E721" s="130"/>
      <c r="F721" s="130"/>
      <c r="G721" s="130"/>
      <c r="H721" s="130"/>
      <c r="I721" s="130"/>
      <c r="J721" s="130"/>
      <c r="K721" s="130"/>
      <c r="L721" s="130"/>
      <c r="M721" s="130"/>
      <c r="N721" s="157"/>
      <c r="O721" s="158"/>
      <c r="P721" s="159"/>
      <c r="Q721" s="130"/>
      <c r="R721" s="130"/>
      <c r="S721" s="130"/>
      <c r="T721" s="130"/>
      <c r="U721" s="130"/>
      <c r="V721" s="130"/>
      <c r="W721" s="130"/>
      <c r="X721" s="130"/>
      <c r="Y721" s="130"/>
      <c r="Z721" s="130"/>
    </row>
    <row r="722" spans="1:26" ht="15.75" customHeight="1">
      <c r="A722" s="130"/>
      <c r="B722" s="130"/>
      <c r="C722" s="130"/>
      <c r="D722" s="130"/>
      <c r="E722" s="130"/>
      <c r="F722" s="130"/>
      <c r="G722" s="130"/>
      <c r="H722" s="130"/>
      <c r="I722" s="130"/>
      <c r="J722" s="130"/>
      <c r="K722" s="130"/>
      <c r="L722" s="130"/>
      <c r="M722" s="130"/>
      <c r="N722" s="157"/>
      <c r="O722" s="158"/>
      <c r="P722" s="159"/>
      <c r="Q722" s="130"/>
      <c r="R722" s="130"/>
      <c r="S722" s="130"/>
      <c r="T722" s="130"/>
      <c r="U722" s="130"/>
      <c r="V722" s="130"/>
      <c r="W722" s="130"/>
      <c r="X722" s="130"/>
      <c r="Y722" s="130"/>
      <c r="Z722" s="130"/>
    </row>
    <row r="723" spans="1:26" ht="15.75" customHeight="1">
      <c r="A723" s="130"/>
      <c r="B723" s="130"/>
      <c r="C723" s="130"/>
      <c r="D723" s="130"/>
      <c r="E723" s="130"/>
      <c r="F723" s="130"/>
      <c r="G723" s="130"/>
      <c r="H723" s="130"/>
      <c r="I723" s="130"/>
      <c r="J723" s="130"/>
      <c r="K723" s="130"/>
      <c r="L723" s="130"/>
      <c r="M723" s="130"/>
      <c r="N723" s="157"/>
      <c r="O723" s="158"/>
      <c r="P723" s="159"/>
      <c r="Q723" s="130"/>
      <c r="R723" s="130"/>
      <c r="S723" s="130"/>
      <c r="T723" s="130"/>
      <c r="U723" s="130"/>
      <c r="V723" s="130"/>
      <c r="W723" s="130"/>
      <c r="X723" s="130"/>
      <c r="Y723" s="130"/>
      <c r="Z723" s="130"/>
    </row>
    <row r="724" spans="1:26" ht="15.75" customHeight="1">
      <c r="A724" s="130"/>
      <c r="B724" s="130"/>
      <c r="C724" s="130"/>
      <c r="D724" s="130"/>
      <c r="E724" s="130"/>
      <c r="F724" s="130"/>
      <c r="G724" s="130"/>
      <c r="H724" s="130"/>
      <c r="I724" s="130"/>
      <c r="J724" s="130"/>
      <c r="K724" s="130"/>
      <c r="L724" s="130"/>
      <c r="M724" s="130"/>
      <c r="N724" s="157"/>
      <c r="O724" s="158"/>
      <c r="P724" s="159"/>
      <c r="Q724" s="130"/>
      <c r="R724" s="130"/>
      <c r="S724" s="130"/>
      <c r="T724" s="130"/>
      <c r="U724" s="130"/>
      <c r="V724" s="130"/>
      <c r="W724" s="130"/>
      <c r="X724" s="130"/>
      <c r="Y724" s="130"/>
      <c r="Z724" s="130"/>
    </row>
    <row r="725" spans="1:26" ht="15.75" customHeight="1">
      <c r="A725" s="130"/>
      <c r="B725" s="130"/>
      <c r="C725" s="130"/>
      <c r="D725" s="130"/>
      <c r="E725" s="130"/>
      <c r="F725" s="130"/>
      <c r="G725" s="130"/>
      <c r="H725" s="130"/>
      <c r="I725" s="130"/>
      <c r="J725" s="130"/>
      <c r="K725" s="130"/>
      <c r="L725" s="130"/>
      <c r="M725" s="130"/>
      <c r="N725" s="157"/>
      <c r="O725" s="158"/>
      <c r="P725" s="159"/>
      <c r="Q725" s="130"/>
      <c r="R725" s="130"/>
      <c r="S725" s="130"/>
      <c r="T725" s="130"/>
      <c r="U725" s="130"/>
      <c r="V725" s="130"/>
      <c r="W725" s="130"/>
      <c r="X725" s="130"/>
      <c r="Y725" s="130"/>
      <c r="Z725" s="130"/>
    </row>
    <row r="726" spans="1:26" ht="15.75" customHeight="1">
      <c r="A726" s="130"/>
      <c r="B726" s="130"/>
      <c r="C726" s="130"/>
      <c r="D726" s="130"/>
      <c r="E726" s="130"/>
      <c r="F726" s="130"/>
      <c r="G726" s="130"/>
      <c r="H726" s="130"/>
      <c r="I726" s="130"/>
      <c r="J726" s="130"/>
      <c r="K726" s="130"/>
      <c r="L726" s="130"/>
      <c r="M726" s="130"/>
      <c r="N726" s="157"/>
      <c r="O726" s="158"/>
      <c r="P726" s="159"/>
      <c r="Q726" s="130"/>
      <c r="R726" s="130"/>
      <c r="S726" s="130"/>
      <c r="T726" s="130"/>
      <c r="U726" s="130"/>
      <c r="V726" s="130"/>
      <c r="W726" s="130"/>
      <c r="X726" s="130"/>
      <c r="Y726" s="130"/>
      <c r="Z726" s="130"/>
    </row>
    <row r="727" spans="1:26" ht="15.75" customHeight="1">
      <c r="A727" s="130"/>
      <c r="B727" s="130"/>
      <c r="C727" s="130"/>
      <c r="D727" s="130"/>
      <c r="E727" s="130"/>
      <c r="F727" s="130"/>
      <c r="G727" s="130"/>
      <c r="H727" s="130"/>
      <c r="I727" s="130"/>
      <c r="J727" s="130"/>
      <c r="K727" s="130"/>
      <c r="L727" s="130"/>
      <c r="M727" s="130"/>
      <c r="N727" s="157"/>
      <c r="O727" s="158"/>
      <c r="P727" s="159"/>
      <c r="Q727" s="130"/>
      <c r="R727" s="130"/>
      <c r="S727" s="130"/>
      <c r="T727" s="130"/>
      <c r="U727" s="130"/>
      <c r="V727" s="130"/>
      <c r="W727" s="130"/>
      <c r="X727" s="130"/>
      <c r="Y727" s="130"/>
      <c r="Z727" s="130"/>
    </row>
    <row r="728" spans="1:26" ht="15.75" customHeight="1">
      <c r="A728" s="130"/>
      <c r="B728" s="130"/>
      <c r="C728" s="130"/>
      <c r="D728" s="130"/>
      <c r="E728" s="130"/>
      <c r="F728" s="130"/>
      <c r="G728" s="130"/>
      <c r="H728" s="130"/>
      <c r="I728" s="130"/>
      <c r="J728" s="130"/>
      <c r="K728" s="130"/>
      <c r="L728" s="130"/>
      <c r="M728" s="130"/>
      <c r="N728" s="157"/>
      <c r="O728" s="158"/>
      <c r="P728" s="159"/>
      <c r="Q728" s="130"/>
      <c r="R728" s="130"/>
      <c r="S728" s="130"/>
      <c r="T728" s="130"/>
      <c r="U728" s="130"/>
      <c r="V728" s="130"/>
      <c r="W728" s="130"/>
      <c r="X728" s="130"/>
      <c r="Y728" s="130"/>
      <c r="Z728" s="130"/>
    </row>
    <row r="729" spans="1:26" ht="15.75" customHeight="1">
      <c r="A729" s="130"/>
      <c r="B729" s="130"/>
      <c r="C729" s="130"/>
      <c r="D729" s="130"/>
      <c r="E729" s="130"/>
      <c r="F729" s="130"/>
      <c r="G729" s="130"/>
      <c r="H729" s="130"/>
      <c r="I729" s="130"/>
      <c r="J729" s="130"/>
      <c r="K729" s="130"/>
      <c r="L729" s="130"/>
      <c r="M729" s="130"/>
      <c r="N729" s="157"/>
      <c r="O729" s="158"/>
      <c r="P729" s="159"/>
      <c r="Q729" s="130"/>
      <c r="R729" s="130"/>
      <c r="S729" s="130"/>
      <c r="T729" s="130"/>
      <c r="U729" s="130"/>
      <c r="V729" s="130"/>
      <c r="W729" s="130"/>
      <c r="X729" s="130"/>
      <c r="Y729" s="130"/>
      <c r="Z729" s="130"/>
    </row>
    <row r="730" spans="1:26" ht="15.75" customHeight="1">
      <c r="A730" s="130"/>
      <c r="B730" s="130"/>
      <c r="C730" s="130"/>
      <c r="D730" s="130"/>
      <c r="E730" s="130"/>
      <c r="F730" s="130"/>
      <c r="G730" s="130"/>
      <c r="H730" s="130"/>
      <c r="I730" s="130"/>
      <c r="J730" s="130"/>
      <c r="K730" s="130"/>
      <c r="L730" s="130"/>
      <c r="M730" s="130"/>
      <c r="N730" s="157"/>
      <c r="O730" s="158"/>
      <c r="P730" s="159"/>
      <c r="Q730" s="130"/>
      <c r="R730" s="130"/>
      <c r="S730" s="130"/>
      <c r="T730" s="130"/>
      <c r="U730" s="130"/>
      <c r="V730" s="130"/>
      <c r="W730" s="130"/>
      <c r="X730" s="130"/>
      <c r="Y730" s="130"/>
      <c r="Z730" s="130"/>
    </row>
    <row r="731" spans="1:26" ht="15.75" customHeight="1">
      <c r="A731" s="130"/>
      <c r="B731" s="130"/>
      <c r="C731" s="130"/>
      <c r="D731" s="130"/>
      <c r="E731" s="130"/>
      <c r="F731" s="130"/>
      <c r="G731" s="130"/>
      <c r="H731" s="130"/>
      <c r="I731" s="130"/>
      <c r="J731" s="130"/>
      <c r="K731" s="130"/>
      <c r="L731" s="130"/>
      <c r="M731" s="130"/>
      <c r="N731" s="157"/>
      <c r="O731" s="158"/>
      <c r="P731" s="159"/>
      <c r="Q731" s="130"/>
      <c r="R731" s="130"/>
      <c r="S731" s="130"/>
      <c r="T731" s="130"/>
      <c r="U731" s="130"/>
      <c r="V731" s="130"/>
      <c r="W731" s="130"/>
      <c r="X731" s="130"/>
      <c r="Y731" s="130"/>
      <c r="Z731" s="130"/>
    </row>
    <row r="732" spans="1:26" ht="15.75" customHeight="1">
      <c r="A732" s="130"/>
      <c r="B732" s="130"/>
      <c r="C732" s="130"/>
      <c r="D732" s="130"/>
      <c r="E732" s="130"/>
      <c r="F732" s="130"/>
      <c r="G732" s="130"/>
      <c r="H732" s="130"/>
      <c r="I732" s="130"/>
      <c r="J732" s="130"/>
      <c r="K732" s="130"/>
      <c r="L732" s="130"/>
      <c r="M732" s="130"/>
      <c r="N732" s="157"/>
      <c r="O732" s="158"/>
      <c r="P732" s="159"/>
      <c r="Q732" s="130"/>
      <c r="R732" s="130"/>
      <c r="S732" s="130"/>
      <c r="T732" s="130"/>
      <c r="U732" s="130"/>
      <c r="V732" s="130"/>
      <c r="W732" s="130"/>
      <c r="X732" s="130"/>
      <c r="Y732" s="130"/>
      <c r="Z732" s="130"/>
    </row>
    <row r="733" spans="1:26" ht="15.75" customHeight="1">
      <c r="A733" s="130"/>
      <c r="B733" s="130"/>
      <c r="C733" s="130"/>
      <c r="D733" s="130"/>
      <c r="E733" s="130"/>
      <c r="F733" s="130"/>
      <c r="G733" s="130"/>
      <c r="H733" s="130"/>
      <c r="I733" s="130"/>
      <c r="J733" s="130"/>
      <c r="K733" s="130"/>
      <c r="L733" s="130"/>
      <c r="M733" s="130"/>
      <c r="N733" s="157"/>
      <c r="O733" s="158"/>
      <c r="P733" s="159"/>
      <c r="Q733" s="130"/>
      <c r="R733" s="130"/>
      <c r="S733" s="130"/>
      <c r="T733" s="130"/>
      <c r="U733" s="130"/>
      <c r="V733" s="130"/>
      <c r="W733" s="130"/>
      <c r="X733" s="130"/>
      <c r="Y733" s="130"/>
      <c r="Z733" s="130"/>
    </row>
    <row r="734" spans="1:26" ht="15.75" customHeight="1">
      <c r="A734" s="130"/>
      <c r="B734" s="130"/>
      <c r="C734" s="130"/>
      <c r="D734" s="130"/>
      <c r="E734" s="130"/>
      <c r="F734" s="130"/>
      <c r="G734" s="130"/>
      <c r="H734" s="130"/>
      <c r="I734" s="130"/>
      <c r="J734" s="130"/>
      <c r="K734" s="130"/>
      <c r="L734" s="130"/>
      <c r="M734" s="130"/>
      <c r="N734" s="157"/>
      <c r="O734" s="158"/>
      <c r="P734" s="159"/>
      <c r="Q734" s="130"/>
      <c r="R734" s="130"/>
      <c r="S734" s="130"/>
      <c r="T734" s="130"/>
      <c r="U734" s="130"/>
      <c r="V734" s="130"/>
      <c r="W734" s="130"/>
      <c r="X734" s="130"/>
      <c r="Y734" s="130"/>
      <c r="Z734" s="130"/>
    </row>
    <row r="735" spans="1:26" ht="15.75" customHeight="1">
      <c r="A735" s="130"/>
      <c r="B735" s="130"/>
      <c r="C735" s="130"/>
      <c r="D735" s="130"/>
      <c r="E735" s="130"/>
      <c r="F735" s="130"/>
      <c r="G735" s="130"/>
      <c r="H735" s="130"/>
      <c r="I735" s="130"/>
      <c r="J735" s="130"/>
      <c r="K735" s="130"/>
      <c r="L735" s="130"/>
      <c r="M735" s="130"/>
      <c r="N735" s="157"/>
      <c r="O735" s="158"/>
      <c r="P735" s="159"/>
      <c r="Q735" s="130"/>
      <c r="R735" s="130"/>
      <c r="S735" s="130"/>
      <c r="T735" s="130"/>
      <c r="U735" s="130"/>
      <c r="V735" s="130"/>
      <c r="W735" s="130"/>
      <c r="X735" s="130"/>
      <c r="Y735" s="130"/>
      <c r="Z735" s="130"/>
    </row>
    <row r="736" spans="1:26" ht="15.75" customHeight="1">
      <c r="A736" s="130"/>
      <c r="B736" s="130"/>
      <c r="C736" s="130"/>
      <c r="D736" s="130"/>
      <c r="E736" s="130"/>
      <c r="F736" s="130"/>
      <c r="G736" s="130"/>
      <c r="H736" s="130"/>
      <c r="I736" s="130"/>
      <c r="J736" s="130"/>
      <c r="K736" s="130"/>
      <c r="L736" s="130"/>
      <c r="M736" s="130"/>
      <c r="N736" s="157"/>
      <c r="O736" s="158"/>
      <c r="P736" s="159"/>
      <c r="Q736" s="130"/>
      <c r="R736" s="130"/>
      <c r="S736" s="130"/>
      <c r="T736" s="130"/>
      <c r="U736" s="130"/>
      <c r="V736" s="130"/>
      <c r="W736" s="130"/>
      <c r="X736" s="130"/>
      <c r="Y736" s="130"/>
      <c r="Z736" s="130"/>
    </row>
    <row r="737" spans="1:26" ht="15.75" customHeight="1">
      <c r="A737" s="130"/>
      <c r="B737" s="130"/>
      <c r="C737" s="130"/>
      <c r="D737" s="130"/>
      <c r="E737" s="130"/>
      <c r="F737" s="130"/>
      <c r="G737" s="130"/>
      <c r="H737" s="130"/>
      <c r="I737" s="130"/>
      <c r="J737" s="130"/>
      <c r="K737" s="130"/>
      <c r="L737" s="130"/>
      <c r="M737" s="130"/>
      <c r="N737" s="157"/>
      <c r="O737" s="158"/>
      <c r="P737" s="159"/>
      <c r="Q737" s="130"/>
      <c r="R737" s="130"/>
      <c r="S737" s="130"/>
      <c r="T737" s="130"/>
      <c r="U737" s="130"/>
      <c r="V737" s="130"/>
      <c r="W737" s="130"/>
      <c r="X737" s="130"/>
      <c r="Y737" s="130"/>
      <c r="Z737" s="130"/>
    </row>
    <row r="738" spans="1:26" ht="15.75" customHeight="1">
      <c r="A738" s="130"/>
      <c r="B738" s="130"/>
      <c r="C738" s="130"/>
      <c r="D738" s="130"/>
      <c r="E738" s="130"/>
      <c r="F738" s="130"/>
      <c r="G738" s="130"/>
      <c r="H738" s="130"/>
      <c r="I738" s="130"/>
      <c r="J738" s="130"/>
      <c r="K738" s="130"/>
      <c r="L738" s="130"/>
      <c r="M738" s="130"/>
      <c r="N738" s="157"/>
      <c r="O738" s="158"/>
      <c r="P738" s="159"/>
      <c r="Q738" s="130"/>
      <c r="R738" s="130"/>
      <c r="S738" s="130"/>
      <c r="T738" s="130"/>
      <c r="U738" s="130"/>
      <c r="V738" s="130"/>
      <c r="W738" s="130"/>
      <c r="X738" s="130"/>
      <c r="Y738" s="130"/>
      <c r="Z738" s="130"/>
    </row>
    <row r="739" spans="1:26" ht="15.75" customHeight="1">
      <c r="A739" s="130"/>
      <c r="B739" s="130"/>
      <c r="C739" s="130"/>
      <c r="D739" s="130"/>
      <c r="E739" s="130"/>
      <c r="F739" s="130"/>
      <c r="G739" s="130"/>
      <c r="H739" s="130"/>
      <c r="I739" s="130"/>
      <c r="J739" s="130"/>
      <c r="K739" s="130"/>
      <c r="L739" s="130"/>
      <c r="M739" s="130"/>
      <c r="N739" s="157"/>
      <c r="O739" s="158"/>
      <c r="P739" s="159"/>
      <c r="Q739" s="130"/>
      <c r="R739" s="130"/>
      <c r="S739" s="130"/>
      <c r="T739" s="130"/>
      <c r="U739" s="130"/>
      <c r="V739" s="130"/>
      <c r="W739" s="130"/>
      <c r="X739" s="130"/>
      <c r="Y739" s="130"/>
      <c r="Z739" s="130"/>
    </row>
    <row r="740" spans="1:26" ht="15.75" customHeight="1">
      <c r="A740" s="130"/>
      <c r="B740" s="130"/>
      <c r="C740" s="130"/>
      <c r="D740" s="130"/>
      <c r="E740" s="130"/>
      <c r="F740" s="130"/>
      <c r="G740" s="130"/>
      <c r="H740" s="130"/>
      <c r="I740" s="130"/>
      <c r="J740" s="130"/>
      <c r="K740" s="130"/>
      <c r="L740" s="130"/>
      <c r="M740" s="130"/>
      <c r="N740" s="157"/>
      <c r="O740" s="158"/>
      <c r="P740" s="159"/>
      <c r="Q740" s="130"/>
      <c r="R740" s="130"/>
      <c r="S740" s="130"/>
      <c r="T740" s="130"/>
      <c r="U740" s="130"/>
      <c r="V740" s="130"/>
      <c r="W740" s="130"/>
      <c r="X740" s="130"/>
      <c r="Y740" s="130"/>
      <c r="Z740" s="130"/>
    </row>
    <row r="741" spans="1:26" ht="15.75" customHeight="1">
      <c r="A741" s="130"/>
      <c r="B741" s="130"/>
      <c r="C741" s="130"/>
      <c r="D741" s="130"/>
      <c r="E741" s="130"/>
      <c r="F741" s="130"/>
      <c r="G741" s="130"/>
      <c r="H741" s="130"/>
      <c r="I741" s="130"/>
      <c r="J741" s="130"/>
      <c r="K741" s="130"/>
      <c r="L741" s="130"/>
      <c r="M741" s="130"/>
      <c r="N741" s="157"/>
      <c r="O741" s="158"/>
      <c r="P741" s="159"/>
      <c r="Q741" s="130"/>
      <c r="R741" s="130"/>
      <c r="S741" s="130"/>
      <c r="T741" s="130"/>
      <c r="U741" s="130"/>
      <c r="V741" s="130"/>
      <c r="W741" s="130"/>
      <c r="X741" s="130"/>
      <c r="Y741" s="130"/>
      <c r="Z741" s="130"/>
    </row>
    <row r="742" spans="1:26" ht="15.75" customHeight="1">
      <c r="A742" s="130"/>
      <c r="B742" s="130"/>
      <c r="C742" s="130"/>
      <c r="D742" s="130"/>
      <c r="E742" s="130"/>
      <c r="F742" s="130"/>
      <c r="G742" s="130"/>
      <c r="H742" s="130"/>
      <c r="I742" s="130"/>
      <c r="J742" s="130"/>
      <c r="K742" s="130"/>
      <c r="L742" s="130"/>
      <c r="M742" s="130"/>
      <c r="N742" s="157"/>
      <c r="O742" s="158"/>
      <c r="P742" s="159"/>
      <c r="Q742" s="130"/>
      <c r="R742" s="130"/>
      <c r="S742" s="130"/>
      <c r="T742" s="130"/>
      <c r="U742" s="130"/>
      <c r="V742" s="130"/>
      <c r="W742" s="130"/>
      <c r="X742" s="130"/>
      <c r="Y742" s="130"/>
      <c r="Z742" s="130"/>
    </row>
    <row r="743" spans="1:26" ht="15.75" customHeight="1">
      <c r="A743" s="130"/>
      <c r="B743" s="130"/>
      <c r="C743" s="130"/>
      <c r="D743" s="130"/>
      <c r="E743" s="130"/>
      <c r="F743" s="130"/>
      <c r="G743" s="130"/>
      <c r="H743" s="130"/>
      <c r="I743" s="130"/>
      <c r="J743" s="130"/>
      <c r="K743" s="130"/>
      <c r="L743" s="130"/>
      <c r="M743" s="130"/>
      <c r="N743" s="157"/>
      <c r="O743" s="158"/>
      <c r="P743" s="159"/>
      <c r="Q743" s="130"/>
      <c r="R743" s="130"/>
      <c r="S743" s="130"/>
      <c r="T743" s="130"/>
      <c r="U743" s="130"/>
      <c r="V743" s="130"/>
      <c r="W743" s="130"/>
      <c r="X743" s="130"/>
      <c r="Y743" s="130"/>
      <c r="Z743" s="130"/>
    </row>
    <row r="744" spans="1:26" ht="15.75" customHeight="1">
      <c r="A744" s="130"/>
      <c r="B744" s="130"/>
      <c r="C744" s="130"/>
      <c r="D744" s="130"/>
      <c r="E744" s="130"/>
      <c r="F744" s="130"/>
      <c r="G744" s="130"/>
      <c r="H744" s="130"/>
      <c r="I744" s="130"/>
      <c r="J744" s="130"/>
      <c r="K744" s="130"/>
      <c r="L744" s="130"/>
      <c r="M744" s="130"/>
      <c r="N744" s="157"/>
      <c r="O744" s="158"/>
      <c r="P744" s="159"/>
      <c r="Q744" s="130"/>
      <c r="R744" s="130"/>
      <c r="S744" s="130"/>
      <c r="T744" s="130"/>
      <c r="U744" s="130"/>
      <c r="V744" s="130"/>
      <c r="W744" s="130"/>
      <c r="X744" s="130"/>
      <c r="Y744" s="130"/>
      <c r="Z744" s="130"/>
    </row>
    <row r="745" spans="1:26" ht="15.75" customHeight="1">
      <c r="A745" s="130"/>
      <c r="B745" s="130"/>
      <c r="C745" s="130"/>
      <c r="D745" s="130"/>
      <c r="E745" s="130"/>
      <c r="F745" s="130"/>
      <c r="G745" s="130"/>
      <c r="H745" s="130"/>
      <c r="I745" s="130"/>
      <c r="J745" s="130"/>
      <c r="K745" s="130"/>
      <c r="L745" s="130"/>
      <c r="M745" s="130"/>
      <c r="N745" s="157"/>
      <c r="O745" s="158"/>
      <c r="P745" s="159"/>
      <c r="Q745" s="130"/>
      <c r="R745" s="130"/>
      <c r="S745" s="130"/>
      <c r="T745" s="130"/>
      <c r="U745" s="130"/>
      <c r="V745" s="130"/>
      <c r="W745" s="130"/>
      <c r="X745" s="130"/>
      <c r="Y745" s="130"/>
      <c r="Z745" s="130"/>
    </row>
    <row r="746" spans="1:26" ht="15.75" customHeight="1">
      <c r="A746" s="130"/>
      <c r="B746" s="130"/>
      <c r="C746" s="130"/>
      <c r="D746" s="130"/>
      <c r="E746" s="130"/>
      <c r="F746" s="130"/>
      <c r="G746" s="130"/>
      <c r="H746" s="130"/>
      <c r="I746" s="130"/>
      <c r="J746" s="130"/>
      <c r="K746" s="130"/>
      <c r="L746" s="130"/>
      <c r="M746" s="130"/>
      <c r="N746" s="157"/>
      <c r="O746" s="158"/>
      <c r="P746" s="159"/>
      <c r="Q746" s="130"/>
      <c r="R746" s="130"/>
      <c r="S746" s="130"/>
      <c r="T746" s="130"/>
      <c r="U746" s="130"/>
      <c r="V746" s="130"/>
      <c r="W746" s="130"/>
      <c r="X746" s="130"/>
      <c r="Y746" s="130"/>
      <c r="Z746" s="130"/>
    </row>
    <row r="747" spans="1:26" ht="15.75" customHeight="1">
      <c r="A747" s="130"/>
      <c r="B747" s="130"/>
      <c r="C747" s="130"/>
      <c r="D747" s="130"/>
      <c r="E747" s="130"/>
      <c r="F747" s="130"/>
      <c r="G747" s="130"/>
      <c r="H747" s="130"/>
      <c r="I747" s="130"/>
      <c r="J747" s="130"/>
      <c r="K747" s="130"/>
      <c r="L747" s="130"/>
      <c r="M747" s="130"/>
      <c r="N747" s="157"/>
      <c r="O747" s="158"/>
      <c r="P747" s="159"/>
      <c r="Q747" s="130"/>
      <c r="R747" s="130"/>
      <c r="S747" s="130"/>
      <c r="T747" s="130"/>
      <c r="U747" s="130"/>
      <c r="V747" s="130"/>
      <c r="W747" s="130"/>
      <c r="X747" s="130"/>
      <c r="Y747" s="130"/>
      <c r="Z747" s="130"/>
    </row>
    <row r="748" spans="1:26" ht="15.75" customHeight="1">
      <c r="A748" s="130"/>
      <c r="B748" s="130"/>
      <c r="C748" s="130"/>
      <c r="D748" s="130"/>
      <c r="E748" s="130"/>
      <c r="F748" s="130"/>
      <c r="G748" s="130"/>
      <c r="H748" s="130"/>
      <c r="I748" s="130"/>
      <c r="J748" s="130"/>
      <c r="K748" s="130"/>
      <c r="L748" s="130"/>
      <c r="M748" s="130"/>
      <c r="N748" s="157"/>
      <c r="O748" s="158"/>
      <c r="P748" s="159"/>
      <c r="Q748" s="130"/>
      <c r="R748" s="130"/>
      <c r="S748" s="130"/>
      <c r="T748" s="130"/>
      <c r="U748" s="130"/>
      <c r="V748" s="130"/>
      <c r="W748" s="130"/>
      <c r="X748" s="130"/>
      <c r="Y748" s="130"/>
      <c r="Z748" s="130"/>
    </row>
    <row r="749" spans="1:26" ht="15.75" customHeight="1">
      <c r="A749" s="130"/>
      <c r="B749" s="130"/>
      <c r="C749" s="130"/>
      <c r="D749" s="130"/>
      <c r="E749" s="130"/>
      <c r="F749" s="130"/>
      <c r="G749" s="130"/>
      <c r="H749" s="130"/>
      <c r="I749" s="130"/>
      <c r="J749" s="130"/>
      <c r="K749" s="130"/>
      <c r="L749" s="130"/>
      <c r="M749" s="130"/>
      <c r="N749" s="157"/>
      <c r="O749" s="158"/>
      <c r="P749" s="159"/>
      <c r="Q749" s="130"/>
      <c r="R749" s="130"/>
      <c r="S749" s="130"/>
      <c r="T749" s="130"/>
      <c r="U749" s="130"/>
      <c r="V749" s="130"/>
      <c r="W749" s="130"/>
      <c r="X749" s="130"/>
      <c r="Y749" s="130"/>
      <c r="Z749" s="130"/>
    </row>
    <row r="750" spans="1:26" ht="15.75" customHeight="1">
      <c r="A750" s="130"/>
      <c r="B750" s="130"/>
      <c r="C750" s="130"/>
      <c r="D750" s="130"/>
      <c r="E750" s="130"/>
      <c r="F750" s="130"/>
      <c r="G750" s="130"/>
      <c r="H750" s="130"/>
      <c r="I750" s="130"/>
      <c r="J750" s="130"/>
      <c r="K750" s="130"/>
      <c r="L750" s="130"/>
      <c r="M750" s="130"/>
      <c r="N750" s="157"/>
      <c r="O750" s="158"/>
      <c r="P750" s="159"/>
      <c r="Q750" s="130"/>
      <c r="R750" s="130"/>
      <c r="S750" s="130"/>
      <c r="T750" s="130"/>
      <c r="U750" s="130"/>
      <c r="V750" s="130"/>
      <c r="W750" s="130"/>
      <c r="X750" s="130"/>
      <c r="Y750" s="130"/>
      <c r="Z750" s="130"/>
    </row>
    <row r="751" spans="1:26" ht="15.75" customHeight="1">
      <c r="A751" s="130"/>
      <c r="B751" s="130"/>
      <c r="C751" s="130"/>
      <c r="D751" s="130"/>
      <c r="E751" s="130"/>
      <c r="F751" s="130"/>
      <c r="G751" s="130"/>
      <c r="H751" s="130"/>
      <c r="I751" s="130"/>
      <c r="J751" s="130"/>
      <c r="K751" s="130"/>
      <c r="L751" s="130"/>
      <c r="M751" s="130"/>
      <c r="N751" s="157"/>
      <c r="O751" s="158"/>
      <c r="P751" s="159"/>
      <c r="Q751" s="130"/>
      <c r="R751" s="130"/>
      <c r="S751" s="130"/>
      <c r="T751" s="130"/>
      <c r="U751" s="130"/>
      <c r="V751" s="130"/>
      <c r="W751" s="130"/>
      <c r="X751" s="130"/>
      <c r="Y751" s="130"/>
      <c r="Z751" s="130"/>
    </row>
    <row r="752" spans="1:26" ht="15.75" customHeight="1">
      <c r="A752" s="130"/>
      <c r="B752" s="130"/>
      <c r="C752" s="130"/>
      <c r="D752" s="130"/>
      <c r="E752" s="130"/>
      <c r="F752" s="130"/>
      <c r="G752" s="130"/>
      <c r="H752" s="130"/>
      <c r="I752" s="130"/>
      <c r="J752" s="130"/>
      <c r="K752" s="130"/>
      <c r="L752" s="130"/>
      <c r="M752" s="130"/>
      <c r="N752" s="157"/>
      <c r="O752" s="158"/>
      <c r="P752" s="159"/>
      <c r="Q752" s="130"/>
      <c r="R752" s="130"/>
      <c r="S752" s="130"/>
      <c r="T752" s="130"/>
      <c r="U752" s="130"/>
      <c r="V752" s="130"/>
      <c r="W752" s="130"/>
      <c r="X752" s="130"/>
      <c r="Y752" s="130"/>
      <c r="Z752" s="130"/>
    </row>
    <row r="753" spans="1:26" ht="15.75" customHeight="1">
      <c r="A753" s="130"/>
      <c r="B753" s="130"/>
      <c r="C753" s="130"/>
      <c r="D753" s="130"/>
      <c r="E753" s="130"/>
      <c r="F753" s="130"/>
      <c r="G753" s="130"/>
      <c r="H753" s="130"/>
      <c r="I753" s="130"/>
      <c r="J753" s="130"/>
      <c r="K753" s="130"/>
      <c r="L753" s="130"/>
      <c r="M753" s="130"/>
      <c r="N753" s="157"/>
      <c r="O753" s="158"/>
      <c r="P753" s="159"/>
      <c r="Q753" s="130"/>
      <c r="R753" s="130"/>
      <c r="S753" s="130"/>
      <c r="T753" s="130"/>
      <c r="U753" s="130"/>
      <c r="V753" s="130"/>
      <c r="W753" s="130"/>
      <c r="X753" s="130"/>
      <c r="Y753" s="130"/>
      <c r="Z753" s="130"/>
    </row>
    <row r="754" spans="1:26" ht="15.75" customHeight="1">
      <c r="A754" s="130"/>
      <c r="B754" s="130"/>
      <c r="C754" s="130"/>
      <c r="D754" s="130"/>
      <c r="E754" s="130"/>
      <c r="F754" s="130"/>
      <c r="G754" s="130"/>
      <c r="H754" s="130"/>
      <c r="I754" s="130"/>
      <c r="J754" s="130"/>
      <c r="K754" s="130"/>
      <c r="L754" s="130"/>
      <c r="M754" s="130"/>
      <c r="N754" s="157"/>
      <c r="O754" s="158"/>
      <c r="P754" s="159"/>
      <c r="Q754" s="130"/>
      <c r="R754" s="130"/>
      <c r="S754" s="130"/>
      <c r="T754" s="130"/>
      <c r="U754" s="130"/>
      <c r="V754" s="130"/>
      <c r="W754" s="130"/>
      <c r="X754" s="130"/>
      <c r="Y754" s="130"/>
      <c r="Z754" s="130"/>
    </row>
    <row r="755" spans="1:26" ht="15.75" customHeight="1">
      <c r="A755" s="130"/>
      <c r="B755" s="130"/>
      <c r="C755" s="130"/>
      <c r="D755" s="130"/>
      <c r="E755" s="130"/>
      <c r="F755" s="130"/>
      <c r="G755" s="130"/>
      <c r="H755" s="130"/>
      <c r="I755" s="130"/>
      <c r="J755" s="130"/>
      <c r="K755" s="130"/>
      <c r="L755" s="130"/>
      <c r="M755" s="130"/>
      <c r="N755" s="157"/>
      <c r="O755" s="158"/>
      <c r="P755" s="159"/>
      <c r="Q755" s="130"/>
      <c r="R755" s="130"/>
      <c r="S755" s="130"/>
      <c r="T755" s="130"/>
      <c r="U755" s="130"/>
      <c r="V755" s="130"/>
      <c r="W755" s="130"/>
      <c r="X755" s="130"/>
      <c r="Y755" s="130"/>
      <c r="Z755" s="130"/>
    </row>
    <row r="756" spans="1:26" ht="15.75" customHeight="1">
      <c r="A756" s="130"/>
      <c r="B756" s="130"/>
      <c r="C756" s="130"/>
      <c r="D756" s="130"/>
      <c r="E756" s="130"/>
      <c r="F756" s="130"/>
      <c r="G756" s="130"/>
      <c r="H756" s="130"/>
      <c r="I756" s="130"/>
      <c r="J756" s="130"/>
      <c r="K756" s="130"/>
      <c r="L756" s="130"/>
      <c r="M756" s="130"/>
      <c r="N756" s="157"/>
      <c r="O756" s="158"/>
      <c r="P756" s="159"/>
      <c r="Q756" s="130"/>
      <c r="R756" s="130"/>
      <c r="S756" s="130"/>
      <c r="T756" s="130"/>
      <c r="U756" s="130"/>
      <c r="V756" s="130"/>
      <c r="W756" s="130"/>
      <c r="X756" s="130"/>
      <c r="Y756" s="130"/>
      <c r="Z756" s="130"/>
    </row>
    <row r="757" spans="1:26" ht="15.75" customHeight="1">
      <c r="A757" s="130"/>
      <c r="B757" s="130"/>
      <c r="C757" s="130"/>
      <c r="D757" s="130"/>
      <c r="E757" s="130"/>
      <c r="F757" s="130"/>
      <c r="G757" s="130"/>
      <c r="H757" s="130"/>
      <c r="I757" s="130"/>
      <c r="J757" s="130"/>
      <c r="K757" s="130"/>
      <c r="L757" s="130"/>
      <c r="M757" s="130"/>
      <c r="N757" s="157"/>
      <c r="O757" s="158"/>
      <c r="P757" s="159"/>
      <c r="Q757" s="130"/>
      <c r="R757" s="130"/>
      <c r="S757" s="130"/>
      <c r="T757" s="130"/>
      <c r="U757" s="130"/>
      <c r="V757" s="130"/>
      <c r="W757" s="130"/>
      <c r="X757" s="130"/>
      <c r="Y757" s="130"/>
      <c r="Z757" s="130"/>
    </row>
    <row r="758" spans="1:26" ht="15.75" customHeight="1">
      <c r="A758" s="130"/>
      <c r="B758" s="130"/>
      <c r="C758" s="130"/>
      <c r="D758" s="130"/>
      <c r="E758" s="130"/>
      <c r="F758" s="130"/>
      <c r="G758" s="130"/>
      <c r="H758" s="130"/>
      <c r="I758" s="130"/>
      <c r="J758" s="130"/>
      <c r="K758" s="130"/>
      <c r="L758" s="130"/>
      <c r="M758" s="130"/>
      <c r="N758" s="157"/>
      <c r="O758" s="158"/>
      <c r="P758" s="159"/>
      <c r="Q758" s="130"/>
      <c r="R758" s="130"/>
      <c r="S758" s="130"/>
      <c r="T758" s="130"/>
      <c r="U758" s="130"/>
      <c r="V758" s="130"/>
      <c r="W758" s="130"/>
      <c r="X758" s="130"/>
      <c r="Y758" s="130"/>
      <c r="Z758" s="130"/>
    </row>
    <row r="759" spans="1:26" ht="15.75" customHeight="1">
      <c r="A759" s="130"/>
      <c r="B759" s="130"/>
      <c r="C759" s="130"/>
      <c r="D759" s="130"/>
      <c r="E759" s="130"/>
      <c r="F759" s="130"/>
      <c r="G759" s="130"/>
      <c r="H759" s="130"/>
      <c r="I759" s="130"/>
      <c r="J759" s="130"/>
      <c r="K759" s="130"/>
      <c r="L759" s="130"/>
      <c r="M759" s="130"/>
      <c r="N759" s="157"/>
      <c r="O759" s="158"/>
      <c r="P759" s="159"/>
      <c r="Q759" s="130"/>
      <c r="R759" s="130"/>
      <c r="S759" s="130"/>
      <c r="T759" s="130"/>
      <c r="U759" s="130"/>
      <c r="V759" s="130"/>
      <c r="W759" s="130"/>
      <c r="X759" s="130"/>
      <c r="Y759" s="130"/>
      <c r="Z759" s="130"/>
    </row>
    <row r="760" spans="1:26" ht="15.75" customHeight="1">
      <c r="A760" s="130"/>
      <c r="B760" s="130"/>
      <c r="C760" s="130"/>
      <c r="D760" s="130"/>
      <c r="E760" s="130"/>
      <c r="F760" s="130"/>
      <c r="G760" s="130"/>
      <c r="H760" s="130"/>
      <c r="I760" s="130"/>
      <c r="J760" s="130"/>
      <c r="K760" s="130"/>
      <c r="L760" s="130"/>
      <c r="M760" s="130"/>
      <c r="N760" s="157"/>
      <c r="O760" s="158"/>
      <c r="P760" s="159"/>
      <c r="Q760" s="130"/>
      <c r="R760" s="130"/>
      <c r="S760" s="130"/>
      <c r="T760" s="130"/>
      <c r="U760" s="130"/>
      <c r="V760" s="130"/>
      <c r="W760" s="130"/>
      <c r="X760" s="130"/>
      <c r="Y760" s="130"/>
      <c r="Z760" s="130"/>
    </row>
    <row r="761" spans="1:26" ht="15.75" customHeight="1">
      <c r="A761" s="130"/>
      <c r="B761" s="130"/>
      <c r="C761" s="130"/>
      <c r="D761" s="130"/>
      <c r="E761" s="130"/>
      <c r="F761" s="130"/>
      <c r="G761" s="130"/>
      <c r="H761" s="130"/>
      <c r="I761" s="130"/>
      <c r="J761" s="130"/>
      <c r="K761" s="130"/>
      <c r="L761" s="130"/>
      <c r="M761" s="130"/>
      <c r="N761" s="157"/>
      <c r="O761" s="158"/>
      <c r="P761" s="159"/>
      <c r="Q761" s="130"/>
      <c r="R761" s="130"/>
      <c r="S761" s="130"/>
      <c r="T761" s="130"/>
      <c r="U761" s="130"/>
      <c r="V761" s="130"/>
      <c r="W761" s="130"/>
      <c r="X761" s="130"/>
      <c r="Y761" s="130"/>
      <c r="Z761" s="130"/>
    </row>
    <row r="762" spans="1:26" ht="15.75" customHeight="1">
      <c r="A762" s="130"/>
      <c r="B762" s="130"/>
      <c r="C762" s="130"/>
      <c r="D762" s="130"/>
      <c r="E762" s="130"/>
      <c r="F762" s="130"/>
      <c r="G762" s="130"/>
      <c r="H762" s="130"/>
      <c r="I762" s="130"/>
      <c r="J762" s="130"/>
      <c r="K762" s="130"/>
      <c r="L762" s="130"/>
      <c r="M762" s="130"/>
      <c r="N762" s="157"/>
      <c r="O762" s="158"/>
      <c r="P762" s="159"/>
      <c r="Q762" s="130"/>
      <c r="R762" s="130"/>
      <c r="S762" s="130"/>
      <c r="T762" s="130"/>
      <c r="U762" s="130"/>
      <c r="V762" s="130"/>
      <c r="W762" s="130"/>
      <c r="X762" s="130"/>
      <c r="Y762" s="130"/>
      <c r="Z762" s="130"/>
    </row>
    <row r="763" spans="1:26" ht="15.75" customHeight="1">
      <c r="A763" s="130"/>
      <c r="B763" s="130"/>
      <c r="C763" s="130"/>
      <c r="D763" s="130"/>
      <c r="E763" s="130"/>
      <c r="F763" s="130"/>
      <c r="G763" s="130"/>
      <c r="H763" s="130"/>
      <c r="I763" s="130"/>
      <c r="J763" s="130"/>
      <c r="K763" s="130"/>
      <c r="L763" s="130"/>
      <c r="M763" s="130"/>
      <c r="N763" s="157"/>
      <c r="O763" s="158"/>
      <c r="P763" s="159"/>
      <c r="Q763" s="130"/>
      <c r="R763" s="130"/>
      <c r="S763" s="130"/>
      <c r="T763" s="130"/>
      <c r="U763" s="130"/>
      <c r="V763" s="130"/>
      <c r="W763" s="130"/>
      <c r="X763" s="130"/>
      <c r="Y763" s="130"/>
      <c r="Z763" s="130"/>
    </row>
    <row r="764" spans="1:26" ht="15.75" customHeight="1">
      <c r="A764" s="130"/>
      <c r="B764" s="130"/>
      <c r="C764" s="130"/>
      <c r="D764" s="130"/>
      <c r="E764" s="130"/>
      <c r="F764" s="130"/>
      <c r="G764" s="130"/>
      <c r="H764" s="130"/>
      <c r="I764" s="130"/>
      <c r="J764" s="130"/>
      <c r="K764" s="130"/>
      <c r="L764" s="130"/>
      <c r="M764" s="130"/>
      <c r="N764" s="157"/>
      <c r="O764" s="158"/>
      <c r="P764" s="159"/>
      <c r="Q764" s="130"/>
      <c r="R764" s="130"/>
      <c r="S764" s="130"/>
      <c r="T764" s="130"/>
      <c r="U764" s="130"/>
      <c r="V764" s="130"/>
      <c r="W764" s="130"/>
      <c r="X764" s="130"/>
      <c r="Y764" s="130"/>
      <c r="Z764" s="130"/>
    </row>
    <row r="765" spans="1:26" ht="15.75" customHeight="1">
      <c r="A765" s="130"/>
      <c r="B765" s="130"/>
      <c r="C765" s="130"/>
      <c r="D765" s="130"/>
      <c r="E765" s="130"/>
      <c r="F765" s="130"/>
      <c r="G765" s="130"/>
      <c r="H765" s="130"/>
      <c r="I765" s="130"/>
      <c r="J765" s="130"/>
      <c r="K765" s="130"/>
      <c r="L765" s="130"/>
      <c r="M765" s="130"/>
      <c r="N765" s="157"/>
      <c r="O765" s="158"/>
      <c r="P765" s="159"/>
      <c r="Q765" s="130"/>
      <c r="R765" s="130"/>
      <c r="S765" s="130"/>
      <c r="T765" s="130"/>
      <c r="U765" s="130"/>
      <c r="V765" s="130"/>
      <c r="W765" s="130"/>
      <c r="X765" s="130"/>
      <c r="Y765" s="130"/>
      <c r="Z765" s="130"/>
    </row>
    <row r="766" spans="1:26" ht="15.75" customHeight="1">
      <c r="A766" s="130"/>
      <c r="B766" s="130"/>
      <c r="C766" s="130"/>
      <c r="D766" s="130"/>
      <c r="E766" s="130"/>
      <c r="F766" s="130"/>
      <c r="G766" s="130"/>
      <c r="H766" s="130"/>
      <c r="I766" s="130"/>
      <c r="J766" s="130"/>
      <c r="K766" s="130"/>
      <c r="L766" s="130"/>
      <c r="M766" s="130"/>
      <c r="N766" s="157"/>
      <c r="O766" s="158"/>
      <c r="P766" s="159"/>
      <c r="Q766" s="130"/>
      <c r="R766" s="130"/>
      <c r="S766" s="130"/>
      <c r="T766" s="130"/>
      <c r="U766" s="130"/>
      <c r="V766" s="130"/>
      <c r="W766" s="130"/>
      <c r="X766" s="130"/>
      <c r="Y766" s="130"/>
      <c r="Z766" s="130"/>
    </row>
    <row r="767" spans="1:26" ht="15.75" customHeight="1">
      <c r="A767" s="130"/>
      <c r="B767" s="130"/>
      <c r="C767" s="130"/>
      <c r="D767" s="130"/>
      <c r="E767" s="130"/>
      <c r="F767" s="130"/>
      <c r="G767" s="130"/>
      <c r="H767" s="130"/>
      <c r="I767" s="130"/>
      <c r="J767" s="130"/>
      <c r="K767" s="130"/>
      <c r="L767" s="130"/>
      <c r="M767" s="130"/>
      <c r="N767" s="157"/>
      <c r="O767" s="158"/>
      <c r="P767" s="159"/>
      <c r="Q767" s="130"/>
      <c r="R767" s="130"/>
      <c r="S767" s="130"/>
      <c r="T767" s="130"/>
      <c r="U767" s="130"/>
      <c r="V767" s="130"/>
      <c r="W767" s="130"/>
      <c r="X767" s="130"/>
      <c r="Y767" s="130"/>
      <c r="Z767" s="130"/>
    </row>
    <row r="768" spans="1:26" ht="15.75" customHeight="1">
      <c r="A768" s="130"/>
      <c r="B768" s="130"/>
      <c r="C768" s="130"/>
      <c r="D768" s="130"/>
      <c r="E768" s="130"/>
      <c r="F768" s="130"/>
      <c r="G768" s="130"/>
      <c r="H768" s="130"/>
      <c r="I768" s="130"/>
      <c r="J768" s="130"/>
      <c r="K768" s="130"/>
      <c r="L768" s="130"/>
      <c r="M768" s="130"/>
      <c r="N768" s="157"/>
      <c r="O768" s="158"/>
      <c r="P768" s="159"/>
      <c r="Q768" s="130"/>
      <c r="R768" s="130"/>
      <c r="S768" s="130"/>
      <c r="T768" s="130"/>
      <c r="U768" s="130"/>
      <c r="V768" s="130"/>
      <c r="W768" s="130"/>
      <c r="X768" s="130"/>
      <c r="Y768" s="130"/>
      <c r="Z768" s="130"/>
    </row>
    <row r="769" spans="1:26" ht="15.75" customHeight="1">
      <c r="A769" s="130"/>
      <c r="B769" s="130"/>
      <c r="C769" s="130"/>
      <c r="D769" s="130"/>
      <c r="E769" s="130"/>
      <c r="F769" s="130"/>
      <c r="G769" s="130"/>
      <c r="H769" s="130"/>
      <c r="I769" s="130"/>
      <c r="J769" s="130"/>
      <c r="K769" s="130"/>
      <c r="L769" s="130"/>
      <c r="M769" s="130"/>
      <c r="N769" s="157"/>
      <c r="O769" s="158"/>
      <c r="P769" s="159"/>
      <c r="Q769" s="130"/>
      <c r="R769" s="130"/>
      <c r="S769" s="130"/>
      <c r="T769" s="130"/>
      <c r="U769" s="130"/>
      <c r="V769" s="130"/>
      <c r="W769" s="130"/>
      <c r="X769" s="130"/>
      <c r="Y769" s="130"/>
      <c r="Z769" s="130"/>
    </row>
    <row r="770" spans="1:26" ht="15.75" customHeight="1">
      <c r="A770" s="130"/>
      <c r="B770" s="130"/>
      <c r="C770" s="130"/>
      <c r="D770" s="130"/>
      <c r="E770" s="130"/>
      <c r="F770" s="130"/>
      <c r="G770" s="130"/>
      <c r="H770" s="130"/>
      <c r="I770" s="130"/>
      <c r="J770" s="130"/>
      <c r="K770" s="130"/>
      <c r="L770" s="130"/>
      <c r="M770" s="130"/>
      <c r="N770" s="157"/>
      <c r="O770" s="158"/>
      <c r="P770" s="159"/>
      <c r="Q770" s="130"/>
      <c r="R770" s="130"/>
      <c r="S770" s="130"/>
      <c r="T770" s="130"/>
      <c r="U770" s="130"/>
      <c r="V770" s="130"/>
      <c r="W770" s="130"/>
      <c r="X770" s="130"/>
      <c r="Y770" s="130"/>
      <c r="Z770" s="130"/>
    </row>
    <row r="771" spans="1:26" ht="15.75" customHeight="1">
      <c r="A771" s="130"/>
      <c r="B771" s="130"/>
      <c r="C771" s="130"/>
      <c r="D771" s="130"/>
      <c r="E771" s="130"/>
      <c r="F771" s="130"/>
      <c r="G771" s="130"/>
      <c r="H771" s="130"/>
      <c r="I771" s="130"/>
      <c r="J771" s="130"/>
      <c r="K771" s="130"/>
      <c r="L771" s="130"/>
      <c r="M771" s="130"/>
      <c r="N771" s="157"/>
      <c r="O771" s="158"/>
      <c r="P771" s="159"/>
      <c r="Q771" s="130"/>
      <c r="R771" s="130"/>
      <c r="S771" s="130"/>
      <c r="T771" s="130"/>
      <c r="U771" s="130"/>
      <c r="V771" s="130"/>
      <c r="W771" s="130"/>
      <c r="X771" s="130"/>
      <c r="Y771" s="130"/>
      <c r="Z771" s="130"/>
    </row>
    <row r="772" spans="1:26" ht="15.75" customHeight="1">
      <c r="A772" s="130"/>
      <c r="B772" s="130"/>
      <c r="C772" s="130"/>
      <c r="D772" s="130"/>
      <c r="E772" s="130"/>
      <c r="F772" s="130"/>
      <c r="G772" s="130"/>
      <c r="H772" s="130"/>
      <c r="I772" s="130"/>
      <c r="J772" s="130"/>
      <c r="K772" s="130"/>
      <c r="L772" s="130"/>
      <c r="M772" s="130"/>
      <c r="N772" s="157"/>
      <c r="O772" s="158"/>
      <c r="P772" s="159"/>
      <c r="Q772" s="130"/>
      <c r="R772" s="130"/>
      <c r="S772" s="130"/>
      <c r="T772" s="130"/>
      <c r="U772" s="130"/>
      <c r="V772" s="130"/>
      <c r="W772" s="130"/>
      <c r="X772" s="130"/>
      <c r="Y772" s="130"/>
      <c r="Z772" s="130"/>
    </row>
    <row r="773" spans="1:26" ht="15.75" customHeight="1">
      <c r="A773" s="130"/>
      <c r="B773" s="130"/>
      <c r="C773" s="130"/>
      <c r="D773" s="130"/>
      <c r="E773" s="130"/>
      <c r="F773" s="130"/>
      <c r="G773" s="130"/>
      <c r="H773" s="130"/>
      <c r="I773" s="130"/>
      <c r="J773" s="130"/>
      <c r="K773" s="130"/>
      <c r="L773" s="130"/>
      <c r="M773" s="130"/>
      <c r="N773" s="157"/>
      <c r="O773" s="158"/>
      <c r="P773" s="159"/>
      <c r="Q773" s="130"/>
      <c r="R773" s="130"/>
      <c r="S773" s="130"/>
      <c r="T773" s="130"/>
      <c r="U773" s="130"/>
      <c r="V773" s="130"/>
      <c r="W773" s="130"/>
      <c r="X773" s="130"/>
      <c r="Y773" s="130"/>
      <c r="Z773" s="130"/>
    </row>
    <row r="774" spans="1:26" ht="15.75" customHeight="1">
      <c r="A774" s="130"/>
      <c r="B774" s="130"/>
      <c r="C774" s="130"/>
      <c r="D774" s="130"/>
      <c r="E774" s="130"/>
      <c r="F774" s="130"/>
      <c r="G774" s="130"/>
      <c r="H774" s="130"/>
      <c r="I774" s="130"/>
      <c r="J774" s="130"/>
      <c r="K774" s="130"/>
      <c r="L774" s="130"/>
      <c r="M774" s="130"/>
      <c r="N774" s="157"/>
      <c r="O774" s="158"/>
      <c r="P774" s="159"/>
      <c r="Q774" s="130"/>
      <c r="R774" s="130"/>
      <c r="S774" s="130"/>
      <c r="T774" s="130"/>
      <c r="U774" s="130"/>
      <c r="V774" s="130"/>
      <c r="W774" s="130"/>
      <c r="X774" s="130"/>
      <c r="Y774" s="130"/>
      <c r="Z774" s="130"/>
    </row>
    <row r="775" spans="1:26" ht="15.75" customHeight="1">
      <c r="A775" s="130"/>
      <c r="B775" s="130"/>
      <c r="C775" s="130"/>
      <c r="D775" s="130"/>
      <c r="E775" s="130"/>
      <c r="F775" s="130"/>
      <c r="G775" s="130"/>
      <c r="H775" s="130"/>
      <c r="I775" s="130"/>
      <c r="J775" s="130"/>
      <c r="K775" s="130"/>
      <c r="L775" s="130"/>
      <c r="M775" s="130"/>
      <c r="N775" s="157"/>
      <c r="O775" s="158"/>
      <c r="P775" s="159"/>
      <c r="Q775" s="130"/>
      <c r="R775" s="130"/>
      <c r="S775" s="130"/>
      <c r="T775" s="130"/>
      <c r="U775" s="130"/>
      <c r="V775" s="130"/>
      <c r="W775" s="130"/>
      <c r="X775" s="130"/>
      <c r="Y775" s="130"/>
      <c r="Z775" s="130"/>
    </row>
    <row r="776" spans="1:26" ht="15.75" customHeight="1">
      <c r="A776" s="130"/>
      <c r="B776" s="130"/>
      <c r="C776" s="130"/>
      <c r="D776" s="130"/>
      <c r="E776" s="130"/>
      <c r="F776" s="130"/>
      <c r="G776" s="130"/>
      <c r="H776" s="130"/>
      <c r="I776" s="130"/>
      <c r="J776" s="130"/>
      <c r="K776" s="130"/>
      <c r="L776" s="130"/>
      <c r="M776" s="130"/>
      <c r="N776" s="157"/>
      <c r="O776" s="158"/>
      <c r="P776" s="159"/>
      <c r="Q776" s="130"/>
      <c r="R776" s="130"/>
      <c r="S776" s="130"/>
      <c r="T776" s="130"/>
      <c r="U776" s="130"/>
      <c r="V776" s="130"/>
      <c r="W776" s="130"/>
      <c r="X776" s="130"/>
      <c r="Y776" s="130"/>
      <c r="Z776" s="130"/>
    </row>
    <row r="777" spans="1:26" ht="15.75" customHeight="1">
      <c r="A777" s="130"/>
      <c r="B777" s="130"/>
      <c r="C777" s="130"/>
      <c r="D777" s="130"/>
      <c r="E777" s="130"/>
      <c r="F777" s="130"/>
      <c r="G777" s="130"/>
      <c r="H777" s="130"/>
      <c r="I777" s="130"/>
      <c r="J777" s="130"/>
      <c r="K777" s="130"/>
      <c r="L777" s="130"/>
      <c r="M777" s="130"/>
      <c r="N777" s="157"/>
      <c r="O777" s="158"/>
      <c r="P777" s="159"/>
      <c r="Q777" s="130"/>
      <c r="R777" s="130"/>
      <c r="S777" s="130"/>
      <c r="T777" s="130"/>
      <c r="U777" s="130"/>
      <c r="V777" s="130"/>
      <c r="W777" s="130"/>
      <c r="X777" s="130"/>
      <c r="Y777" s="130"/>
      <c r="Z777" s="130"/>
    </row>
    <row r="778" spans="1:26" ht="15.75" customHeight="1">
      <c r="A778" s="130"/>
      <c r="B778" s="130"/>
      <c r="C778" s="130"/>
      <c r="D778" s="130"/>
      <c r="E778" s="130"/>
      <c r="F778" s="130"/>
      <c r="G778" s="130"/>
      <c r="H778" s="130"/>
      <c r="I778" s="130"/>
      <c r="J778" s="130"/>
      <c r="K778" s="130"/>
      <c r="L778" s="130"/>
      <c r="M778" s="130"/>
      <c r="N778" s="157"/>
      <c r="O778" s="158"/>
      <c r="P778" s="159"/>
      <c r="Q778" s="130"/>
      <c r="R778" s="130"/>
      <c r="S778" s="130"/>
      <c r="T778" s="130"/>
      <c r="U778" s="130"/>
      <c r="V778" s="130"/>
      <c r="W778" s="130"/>
      <c r="X778" s="130"/>
      <c r="Y778" s="130"/>
      <c r="Z778" s="130"/>
    </row>
    <row r="779" spans="1:26" ht="15.75" customHeight="1">
      <c r="A779" s="130"/>
      <c r="B779" s="130"/>
      <c r="C779" s="130"/>
      <c r="D779" s="130"/>
      <c r="E779" s="130"/>
      <c r="F779" s="130"/>
      <c r="G779" s="130"/>
      <c r="H779" s="130"/>
      <c r="I779" s="130"/>
      <c r="J779" s="130"/>
      <c r="K779" s="130"/>
      <c r="L779" s="130"/>
      <c r="M779" s="130"/>
      <c r="N779" s="157"/>
      <c r="O779" s="158"/>
      <c r="P779" s="159"/>
      <c r="Q779" s="130"/>
      <c r="R779" s="130"/>
      <c r="S779" s="130"/>
      <c r="T779" s="130"/>
      <c r="U779" s="130"/>
      <c r="V779" s="130"/>
      <c r="W779" s="130"/>
      <c r="X779" s="130"/>
      <c r="Y779" s="130"/>
      <c r="Z779" s="130"/>
    </row>
    <row r="780" spans="1:26" ht="15.75" customHeight="1">
      <c r="A780" s="130"/>
      <c r="B780" s="130"/>
      <c r="C780" s="130"/>
      <c r="D780" s="130"/>
      <c r="E780" s="130"/>
      <c r="F780" s="130"/>
      <c r="G780" s="130"/>
      <c r="H780" s="130"/>
      <c r="I780" s="130"/>
      <c r="J780" s="130"/>
      <c r="K780" s="130"/>
      <c r="L780" s="130"/>
      <c r="M780" s="130"/>
      <c r="N780" s="157"/>
      <c r="O780" s="158"/>
      <c r="P780" s="159"/>
      <c r="Q780" s="130"/>
      <c r="R780" s="130"/>
      <c r="S780" s="130"/>
      <c r="T780" s="130"/>
      <c r="U780" s="130"/>
      <c r="V780" s="130"/>
      <c r="W780" s="130"/>
      <c r="X780" s="130"/>
      <c r="Y780" s="130"/>
      <c r="Z780" s="130"/>
    </row>
    <row r="781" spans="1:26" ht="15.75" customHeight="1">
      <c r="A781" s="130"/>
      <c r="B781" s="130"/>
      <c r="C781" s="130"/>
      <c r="D781" s="130"/>
      <c r="E781" s="130"/>
      <c r="F781" s="130"/>
      <c r="G781" s="130"/>
      <c r="H781" s="130"/>
      <c r="I781" s="130"/>
      <c r="J781" s="130"/>
      <c r="K781" s="130"/>
      <c r="L781" s="130"/>
      <c r="M781" s="130"/>
      <c r="N781" s="157"/>
      <c r="O781" s="158"/>
      <c r="P781" s="159"/>
      <c r="Q781" s="130"/>
      <c r="R781" s="130"/>
      <c r="S781" s="130"/>
      <c r="T781" s="130"/>
      <c r="U781" s="130"/>
      <c r="V781" s="130"/>
      <c r="W781" s="130"/>
      <c r="X781" s="130"/>
      <c r="Y781" s="130"/>
      <c r="Z781" s="130"/>
    </row>
    <row r="782" spans="1:26" ht="15.75" customHeight="1">
      <c r="A782" s="130"/>
      <c r="B782" s="130"/>
      <c r="C782" s="130"/>
      <c r="D782" s="130"/>
      <c r="E782" s="130"/>
      <c r="F782" s="130"/>
      <c r="G782" s="130"/>
      <c r="H782" s="130"/>
      <c r="I782" s="130"/>
      <c r="J782" s="130"/>
      <c r="K782" s="130"/>
      <c r="L782" s="130"/>
      <c r="M782" s="130"/>
      <c r="N782" s="157"/>
      <c r="O782" s="158"/>
      <c r="P782" s="159"/>
      <c r="Q782" s="130"/>
      <c r="R782" s="130"/>
      <c r="S782" s="130"/>
      <c r="T782" s="130"/>
      <c r="U782" s="130"/>
      <c r="V782" s="130"/>
      <c r="W782" s="130"/>
      <c r="X782" s="130"/>
      <c r="Y782" s="130"/>
      <c r="Z782" s="130"/>
    </row>
    <row r="783" spans="1:26" ht="15.75" customHeight="1">
      <c r="A783" s="130"/>
      <c r="B783" s="130"/>
      <c r="C783" s="130"/>
      <c r="D783" s="130"/>
      <c r="E783" s="130"/>
      <c r="F783" s="130"/>
      <c r="G783" s="130"/>
      <c r="H783" s="130"/>
      <c r="I783" s="130"/>
      <c r="J783" s="130"/>
      <c r="K783" s="130"/>
      <c r="L783" s="130"/>
      <c r="M783" s="130"/>
      <c r="N783" s="157"/>
      <c r="O783" s="158"/>
      <c r="P783" s="159"/>
      <c r="Q783" s="130"/>
      <c r="R783" s="130"/>
      <c r="S783" s="130"/>
      <c r="T783" s="130"/>
      <c r="U783" s="130"/>
      <c r="V783" s="130"/>
      <c r="W783" s="130"/>
      <c r="X783" s="130"/>
      <c r="Y783" s="130"/>
      <c r="Z783" s="130"/>
    </row>
    <row r="784" spans="1:26" ht="15.75" customHeight="1">
      <c r="A784" s="130"/>
      <c r="B784" s="130"/>
      <c r="C784" s="130"/>
      <c r="D784" s="130"/>
      <c r="E784" s="130"/>
      <c r="F784" s="130"/>
      <c r="G784" s="130"/>
      <c r="H784" s="130"/>
      <c r="I784" s="130"/>
      <c r="J784" s="130"/>
      <c r="K784" s="130"/>
      <c r="L784" s="130"/>
      <c r="M784" s="130"/>
      <c r="N784" s="157"/>
      <c r="O784" s="158"/>
      <c r="P784" s="159"/>
      <c r="Q784" s="130"/>
      <c r="R784" s="130"/>
      <c r="S784" s="130"/>
      <c r="T784" s="130"/>
      <c r="U784" s="130"/>
      <c r="V784" s="130"/>
      <c r="W784" s="130"/>
      <c r="X784" s="130"/>
      <c r="Y784" s="130"/>
      <c r="Z784" s="130"/>
    </row>
    <row r="785" spans="1:26" ht="15.75" customHeight="1">
      <c r="A785" s="130"/>
      <c r="B785" s="130"/>
      <c r="C785" s="130"/>
      <c r="D785" s="130"/>
      <c r="E785" s="130"/>
      <c r="F785" s="130"/>
      <c r="G785" s="130"/>
      <c r="H785" s="130"/>
      <c r="I785" s="130"/>
      <c r="J785" s="130"/>
      <c r="K785" s="130"/>
      <c r="L785" s="130"/>
      <c r="M785" s="130"/>
      <c r="N785" s="157"/>
      <c r="O785" s="158"/>
      <c r="P785" s="159"/>
      <c r="Q785" s="130"/>
      <c r="R785" s="130"/>
      <c r="S785" s="130"/>
      <c r="T785" s="130"/>
      <c r="U785" s="130"/>
      <c r="V785" s="130"/>
      <c r="W785" s="130"/>
      <c r="X785" s="130"/>
      <c r="Y785" s="130"/>
      <c r="Z785" s="130"/>
    </row>
    <row r="786" spans="1:26" ht="15.75" customHeight="1">
      <c r="A786" s="130"/>
      <c r="B786" s="130"/>
      <c r="C786" s="130"/>
      <c r="D786" s="130"/>
      <c r="E786" s="130"/>
      <c r="F786" s="130"/>
      <c r="G786" s="130"/>
      <c r="H786" s="130"/>
      <c r="I786" s="130"/>
      <c r="J786" s="130"/>
      <c r="K786" s="130"/>
      <c r="L786" s="130"/>
      <c r="M786" s="130"/>
      <c r="N786" s="157"/>
      <c r="O786" s="158"/>
      <c r="P786" s="159"/>
      <c r="Q786" s="130"/>
      <c r="R786" s="130"/>
      <c r="S786" s="130"/>
      <c r="T786" s="130"/>
      <c r="U786" s="130"/>
      <c r="V786" s="130"/>
      <c r="W786" s="130"/>
      <c r="X786" s="130"/>
      <c r="Y786" s="130"/>
      <c r="Z786" s="130"/>
    </row>
    <row r="787" spans="1:26" ht="15.75" customHeight="1">
      <c r="A787" s="130"/>
      <c r="B787" s="130"/>
      <c r="C787" s="130"/>
      <c r="D787" s="130"/>
      <c r="E787" s="130"/>
      <c r="F787" s="130"/>
      <c r="G787" s="130"/>
      <c r="H787" s="130"/>
      <c r="I787" s="130"/>
      <c r="J787" s="130"/>
      <c r="K787" s="130"/>
      <c r="L787" s="130"/>
      <c r="M787" s="130"/>
      <c r="N787" s="157"/>
      <c r="O787" s="158"/>
      <c r="P787" s="159"/>
      <c r="Q787" s="130"/>
      <c r="R787" s="130"/>
      <c r="S787" s="130"/>
      <c r="T787" s="130"/>
      <c r="U787" s="130"/>
      <c r="V787" s="130"/>
      <c r="W787" s="130"/>
      <c r="X787" s="130"/>
      <c r="Y787" s="130"/>
      <c r="Z787" s="130"/>
    </row>
    <row r="788" spans="1:26" ht="15.75" customHeight="1">
      <c r="A788" s="130"/>
      <c r="B788" s="130"/>
      <c r="C788" s="130"/>
      <c r="D788" s="130"/>
      <c r="E788" s="130"/>
      <c r="F788" s="130"/>
      <c r="G788" s="130"/>
      <c r="H788" s="130"/>
      <c r="I788" s="130"/>
      <c r="J788" s="130"/>
      <c r="K788" s="130"/>
      <c r="L788" s="130"/>
      <c r="M788" s="130"/>
      <c r="N788" s="157"/>
      <c r="O788" s="158"/>
      <c r="P788" s="159"/>
      <c r="Q788" s="130"/>
      <c r="R788" s="130"/>
      <c r="S788" s="130"/>
      <c r="T788" s="130"/>
      <c r="U788" s="130"/>
      <c r="V788" s="130"/>
      <c r="W788" s="130"/>
      <c r="X788" s="130"/>
      <c r="Y788" s="130"/>
      <c r="Z788" s="130"/>
    </row>
    <row r="789" spans="1:26" ht="15.75" customHeight="1">
      <c r="A789" s="130"/>
      <c r="B789" s="130"/>
      <c r="C789" s="130"/>
      <c r="D789" s="130"/>
      <c r="E789" s="130"/>
      <c r="F789" s="130"/>
      <c r="G789" s="130"/>
      <c r="H789" s="130"/>
      <c r="I789" s="130"/>
      <c r="J789" s="130"/>
      <c r="K789" s="130"/>
      <c r="L789" s="130"/>
      <c r="M789" s="130"/>
      <c r="N789" s="157"/>
      <c r="O789" s="158"/>
      <c r="P789" s="159"/>
      <c r="Q789" s="130"/>
      <c r="R789" s="130"/>
      <c r="S789" s="130"/>
      <c r="T789" s="130"/>
      <c r="U789" s="130"/>
      <c r="V789" s="130"/>
      <c r="W789" s="130"/>
      <c r="X789" s="130"/>
      <c r="Y789" s="130"/>
      <c r="Z789" s="130"/>
    </row>
    <row r="790" spans="1:26" ht="15.75" customHeight="1">
      <c r="A790" s="130"/>
      <c r="B790" s="130"/>
      <c r="C790" s="130"/>
      <c r="D790" s="130"/>
      <c r="E790" s="130"/>
      <c r="F790" s="130"/>
      <c r="G790" s="130"/>
      <c r="H790" s="130"/>
      <c r="I790" s="130"/>
      <c r="J790" s="130"/>
      <c r="K790" s="130"/>
      <c r="L790" s="130"/>
      <c r="M790" s="130"/>
      <c r="N790" s="157"/>
      <c r="O790" s="158"/>
      <c r="P790" s="159"/>
      <c r="Q790" s="130"/>
      <c r="R790" s="130"/>
      <c r="S790" s="130"/>
      <c r="T790" s="130"/>
      <c r="U790" s="130"/>
      <c r="V790" s="130"/>
      <c r="W790" s="130"/>
      <c r="X790" s="130"/>
      <c r="Y790" s="130"/>
      <c r="Z790" s="130"/>
    </row>
    <row r="791" spans="1:26" ht="15.75" customHeight="1">
      <c r="A791" s="130"/>
      <c r="B791" s="130"/>
      <c r="C791" s="130"/>
      <c r="D791" s="130"/>
      <c r="E791" s="130"/>
      <c r="F791" s="130"/>
      <c r="G791" s="130"/>
      <c r="H791" s="130"/>
      <c r="I791" s="130"/>
      <c r="J791" s="130"/>
      <c r="K791" s="130"/>
      <c r="L791" s="130"/>
      <c r="M791" s="130"/>
      <c r="N791" s="157"/>
      <c r="O791" s="158"/>
      <c r="P791" s="159"/>
      <c r="Q791" s="130"/>
      <c r="R791" s="130"/>
      <c r="S791" s="130"/>
      <c r="T791" s="130"/>
      <c r="U791" s="130"/>
      <c r="V791" s="130"/>
      <c r="W791" s="130"/>
      <c r="X791" s="130"/>
      <c r="Y791" s="130"/>
      <c r="Z791" s="130"/>
    </row>
    <row r="792" spans="1:26" ht="15.75" customHeight="1">
      <c r="A792" s="130"/>
      <c r="B792" s="130"/>
      <c r="C792" s="130"/>
      <c r="D792" s="130"/>
      <c r="E792" s="130"/>
      <c r="F792" s="130"/>
      <c r="G792" s="130"/>
      <c r="H792" s="130"/>
      <c r="I792" s="130"/>
      <c r="J792" s="130"/>
      <c r="K792" s="130"/>
      <c r="L792" s="130"/>
      <c r="M792" s="130"/>
      <c r="N792" s="157"/>
      <c r="O792" s="158"/>
      <c r="P792" s="159"/>
      <c r="Q792" s="130"/>
      <c r="R792" s="130"/>
      <c r="S792" s="130"/>
      <c r="T792" s="130"/>
      <c r="U792" s="130"/>
      <c r="V792" s="130"/>
      <c r="W792" s="130"/>
      <c r="X792" s="130"/>
      <c r="Y792" s="130"/>
      <c r="Z792" s="130"/>
    </row>
    <row r="793" spans="1:26" ht="15.75" customHeight="1">
      <c r="A793" s="130"/>
      <c r="B793" s="130"/>
      <c r="C793" s="130"/>
      <c r="D793" s="130"/>
      <c r="E793" s="130"/>
      <c r="F793" s="130"/>
      <c r="G793" s="130"/>
      <c r="H793" s="130"/>
      <c r="I793" s="130"/>
      <c r="J793" s="130"/>
      <c r="K793" s="130"/>
      <c r="L793" s="130"/>
      <c r="M793" s="130"/>
      <c r="N793" s="157"/>
      <c r="O793" s="158"/>
      <c r="P793" s="159"/>
      <c r="Q793" s="130"/>
      <c r="R793" s="130"/>
      <c r="S793" s="130"/>
      <c r="T793" s="130"/>
      <c r="U793" s="130"/>
      <c r="V793" s="130"/>
      <c r="W793" s="130"/>
      <c r="X793" s="130"/>
      <c r="Y793" s="130"/>
      <c r="Z793" s="130"/>
    </row>
    <row r="794" spans="1:26" ht="15.75" customHeight="1">
      <c r="A794" s="130"/>
      <c r="B794" s="130"/>
      <c r="C794" s="130"/>
      <c r="D794" s="130"/>
      <c r="E794" s="130"/>
      <c r="F794" s="130"/>
      <c r="G794" s="130"/>
      <c r="H794" s="130"/>
      <c r="I794" s="130"/>
      <c r="J794" s="130"/>
      <c r="K794" s="130"/>
      <c r="L794" s="130"/>
      <c r="M794" s="130"/>
      <c r="N794" s="157"/>
      <c r="O794" s="158"/>
      <c r="P794" s="159"/>
      <c r="Q794" s="130"/>
      <c r="R794" s="130"/>
      <c r="S794" s="130"/>
      <c r="T794" s="130"/>
      <c r="U794" s="130"/>
      <c r="V794" s="130"/>
      <c r="W794" s="130"/>
      <c r="X794" s="130"/>
      <c r="Y794" s="130"/>
      <c r="Z794" s="130"/>
    </row>
    <row r="795" spans="1:26" ht="15.75" customHeight="1">
      <c r="A795" s="130"/>
      <c r="B795" s="130"/>
      <c r="C795" s="130"/>
      <c r="D795" s="130"/>
      <c r="E795" s="130"/>
      <c r="F795" s="130"/>
      <c r="G795" s="130"/>
      <c r="H795" s="130"/>
      <c r="I795" s="130"/>
      <c r="J795" s="130"/>
      <c r="K795" s="130"/>
      <c r="L795" s="130"/>
      <c r="M795" s="130"/>
      <c r="N795" s="157"/>
      <c r="O795" s="158"/>
      <c r="P795" s="159"/>
      <c r="Q795" s="130"/>
      <c r="R795" s="130"/>
      <c r="S795" s="130"/>
      <c r="T795" s="130"/>
      <c r="U795" s="130"/>
      <c r="V795" s="130"/>
      <c r="W795" s="130"/>
      <c r="X795" s="130"/>
      <c r="Y795" s="130"/>
      <c r="Z795" s="130"/>
    </row>
    <row r="796" spans="1:26" ht="15.75" customHeight="1">
      <c r="A796" s="130"/>
      <c r="B796" s="130"/>
      <c r="C796" s="130"/>
      <c r="D796" s="130"/>
      <c r="E796" s="130"/>
      <c r="F796" s="130"/>
      <c r="G796" s="130"/>
      <c r="H796" s="130"/>
      <c r="I796" s="130"/>
      <c r="J796" s="130"/>
      <c r="K796" s="130"/>
      <c r="L796" s="130"/>
      <c r="M796" s="130"/>
      <c r="N796" s="157"/>
      <c r="O796" s="158"/>
      <c r="P796" s="159"/>
      <c r="Q796" s="130"/>
      <c r="R796" s="130"/>
      <c r="S796" s="130"/>
      <c r="T796" s="130"/>
      <c r="U796" s="130"/>
      <c r="V796" s="130"/>
      <c r="W796" s="130"/>
      <c r="X796" s="130"/>
      <c r="Y796" s="130"/>
      <c r="Z796" s="130"/>
    </row>
    <row r="797" spans="1:26" ht="15.75" customHeight="1">
      <c r="A797" s="130"/>
      <c r="B797" s="130"/>
      <c r="C797" s="130"/>
      <c r="D797" s="130"/>
      <c r="E797" s="130"/>
      <c r="F797" s="130"/>
      <c r="G797" s="130"/>
      <c r="H797" s="130"/>
      <c r="I797" s="130"/>
      <c r="J797" s="130"/>
      <c r="K797" s="130"/>
      <c r="L797" s="130"/>
      <c r="M797" s="130"/>
      <c r="N797" s="157"/>
      <c r="O797" s="158"/>
      <c r="P797" s="159"/>
      <c r="Q797" s="130"/>
      <c r="R797" s="130"/>
      <c r="S797" s="130"/>
      <c r="T797" s="130"/>
      <c r="U797" s="130"/>
      <c r="V797" s="130"/>
      <c r="W797" s="130"/>
      <c r="X797" s="130"/>
      <c r="Y797" s="130"/>
      <c r="Z797" s="130"/>
    </row>
    <row r="798" spans="1:26" ht="15.75" customHeight="1">
      <c r="A798" s="130"/>
      <c r="B798" s="130"/>
      <c r="C798" s="130"/>
      <c r="D798" s="130"/>
      <c r="E798" s="130"/>
      <c r="F798" s="130"/>
      <c r="G798" s="130"/>
      <c r="H798" s="130"/>
      <c r="I798" s="130"/>
      <c r="J798" s="130"/>
      <c r="K798" s="130"/>
      <c r="L798" s="130"/>
      <c r="M798" s="130"/>
      <c r="N798" s="157"/>
      <c r="O798" s="158"/>
      <c r="P798" s="159"/>
      <c r="Q798" s="130"/>
      <c r="R798" s="130"/>
      <c r="S798" s="130"/>
      <c r="T798" s="130"/>
      <c r="U798" s="130"/>
      <c r="V798" s="130"/>
      <c r="W798" s="130"/>
      <c r="X798" s="130"/>
      <c r="Y798" s="130"/>
      <c r="Z798" s="130"/>
    </row>
    <row r="799" spans="1:26" ht="15.75" customHeight="1">
      <c r="A799" s="130"/>
      <c r="B799" s="130"/>
      <c r="C799" s="130"/>
      <c r="D799" s="130"/>
      <c r="E799" s="130"/>
      <c r="F799" s="130"/>
      <c r="G799" s="130"/>
      <c r="H799" s="130"/>
      <c r="I799" s="130"/>
      <c r="J799" s="130"/>
      <c r="K799" s="130"/>
      <c r="L799" s="130"/>
      <c r="M799" s="130"/>
      <c r="N799" s="157"/>
      <c r="O799" s="158"/>
      <c r="P799" s="159"/>
      <c r="Q799" s="130"/>
      <c r="R799" s="130"/>
      <c r="S799" s="130"/>
      <c r="T799" s="130"/>
      <c r="U799" s="130"/>
      <c r="V799" s="130"/>
      <c r="W799" s="130"/>
      <c r="X799" s="130"/>
      <c r="Y799" s="130"/>
      <c r="Z799" s="130"/>
    </row>
    <row r="800" spans="1:26" ht="15.75" customHeight="1">
      <c r="A800" s="130"/>
      <c r="B800" s="130"/>
      <c r="C800" s="130"/>
      <c r="D800" s="130"/>
      <c r="E800" s="130"/>
      <c r="F800" s="130"/>
      <c r="G800" s="130"/>
      <c r="H800" s="130"/>
      <c r="I800" s="130"/>
      <c r="J800" s="130"/>
      <c r="K800" s="130"/>
      <c r="L800" s="130"/>
      <c r="M800" s="130"/>
      <c r="N800" s="157"/>
      <c r="O800" s="158"/>
      <c r="P800" s="159"/>
      <c r="Q800" s="130"/>
      <c r="R800" s="130"/>
      <c r="S800" s="130"/>
      <c r="T800" s="130"/>
      <c r="U800" s="130"/>
      <c r="V800" s="130"/>
      <c r="W800" s="130"/>
      <c r="X800" s="130"/>
      <c r="Y800" s="130"/>
      <c r="Z800" s="130"/>
    </row>
    <row r="801" spans="1:26" ht="15.75" customHeight="1">
      <c r="A801" s="130"/>
      <c r="B801" s="130"/>
      <c r="C801" s="130"/>
      <c r="D801" s="130"/>
      <c r="E801" s="130"/>
      <c r="F801" s="130"/>
      <c r="G801" s="130"/>
      <c r="H801" s="130"/>
      <c r="I801" s="130"/>
      <c r="J801" s="130"/>
      <c r="K801" s="130"/>
      <c r="L801" s="130"/>
      <c r="M801" s="130"/>
      <c r="N801" s="157"/>
      <c r="O801" s="158"/>
      <c r="P801" s="159"/>
      <c r="Q801" s="130"/>
      <c r="R801" s="130"/>
      <c r="S801" s="130"/>
      <c r="T801" s="130"/>
      <c r="U801" s="130"/>
      <c r="V801" s="130"/>
      <c r="W801" s="130"/>
      <c r="X801" s="130"/>
      <c r="Y801" s="130"/>
      <c r="Z801" s="130"/>
    </row>
    <row r="802" spans="1:26" ht="15.75" customHeight="1">
      <c r="A802" s="130"/>
      <c r="B802" s="130"/>
      <c r="C802" s="130"/>
      <c r="D802" s="130"/>
      <c r="E802" s="130"/>
      <c r="F802" s="130"/>
      <c r="G802" s="130"/>
      <c r="H802" s="130"/>
      <c r="I802" s="130"/>
      <c r="J802" s="130"/>
      <c r="K802" s="130"/>
      <c r="L802" s="130"/>
      <c r="M802" s="130"/>
      <c r="N802" s="157"/>
      <c r="O802" s="158"/>
      <c r="P802" s="159"/>
      <c r="Q802" s="130"/>
      <c r="R802" s="130"/>
      <c r="S802" s="130"/>
      <c r="T802" s="130"/>
      <c r="U802" s="130"/>
      <c r="V802" s="130"/>
      <c r="W802" s="130"/>
      <c r="X802" s="130"/>
      <c r="Y802" s="130"/>
      <c r="Z802" s="130"/>
    </row>
    <row r="803" spans="1:26" ht="15.75" customHeight="1">
      <c r="A803" s="130"/>
      <c r="B803" s="130"/>
      <c r="C803" s="130"/>
      <c r="D803" s="130"/>
      <c r="E803" s="130"/>
      <c r="F803" s="130"/>
      <c r="G803" s="130"/>
      <c r="H803" s="130"/>
      <c r="I803" s="130"/>
      <c r="J803" s="130"/>
      <c r="K803" s="130"/>
      <c r="L803" s="130"/>
      <c r="M803" s="130"/>
      <c r="N803" s="157"/>
      <c r="O803" s="158"/>
      <c r="P803" s="159"/>
      <c r="Q803" s="130"/>
      <c r="R803" s="130"/>
      <c r="S803" s="130"/>
      <c r="T803" s="130"/>
      <c r="U803" s="130"/>
      <c r="V803" s="130"/>
      <c r="W803" s="130"/>
      <c r="X803" s="130"/>
      <c r="Y803" s="130"/>
      <c r="Z803" s="130"/>
    </row>
    <row r="804" spans="1:26" ht="15.75" customHeight="1">
      <c r="A804" s="130"/>
      <c r="B804" s="130"/>
      <c r="C804" s="130"/>
      <c r="D804" s="130"/>
      <c r="E804" s="130"/>
      <c r="F804" s="130"/>
      <c r="G804" s="130"/>
      <c r="H804" s="130"/>
      <c r="I804" s="130"/>
      <c r="J804" s="130"/>
      <c r="K804" s="130"/>
      <c r="L804" s="130"/>
      <c r="M804" s="130"/>
      <c r="N804" s="157"/>
      <c r="O804" s="158"/>
      <c r="P804" s="159"/>
      <c r="Q804" s="130"/>
      <c r="R804" s="130"/>
      <c r="S804" s="130"/>
      <c r="T804" s="130"/>
      <c r="U804" s="130"/>
      <c r="V804" s="130"/>
      <c r="W804" s="130"/>
      <c r="X804" s="130"/>
      <c r="Y804" s="130"/>
      <c r="Z804" s="130"/>
    </row>
    <row r="805" spans="1:26" ht="15.75" customHeight="1">
      <c r="A805" s="130"/>
      <c r="B805" s="130"/>
      <c r="C805" s="130"/>
      <c r="D805" s="130"/>
      <c r="E805" s="130"/>
      <c r="F805" s="130"/>
      <c r="G805" s="130"/>
      <c r="H805" s="130"/>
      <c r="I805" s="130"/>
      <c r="J805" s="130"/>
      <c r="K805" s="130"/>
      <c r="L805" s="130"/>
      <c r="M805" s="130"/>
      <c r="N805" s="157"/>
      <c r="O805" s="158"/>
      <c r="P805" s="159"/>
      <c r="Q805" s="130"/>
      <c r="R805" s="130"/>
      <c r="S805" s="130"/>
      <c r="T805" s="130"/>
      <c r="U805" s="130"/>
      <c r="V805" s="130"/>
      <c r="W805" s="130"/>
      <c r="X805" s="130"/>
      <c r="Y805" s="130"/>
      <c r="Z805" s="130"/>
    </row>
    <row r="806" spans="1:26" ht="15.75" customHeight="1">
      <c r="A806" s="130"/>
      <c r="B806" s="130"/>
      <c r="C806" s="130"/>
      <c r="D806" s="130"/>
      <c r="E806" s="130"/>
      <c r="F806" s="130"/>
      <c r="G806" s="130"/>
      <c r="H806" s="130"/>
      <c r="I806" s="130"/>
      <c r="J806" s="130"/>
      <c r="K806" s="130"/>
      <c r="L806" s="130"/>
      <c r="M806" s="130"/>
      <c r="N806" s="157"/>
      <c r="O806" s="158"/>
      <c r="P806" s="159"/>
      <c r="Q806" s="130"/>
      <c r="R806" s="130"/>
      <c r="S806" s="130"/>
      <c r="T806" s="130"/>
      <c r="U806" s="130"/>
      <c r="V806" s="130"/>
      <c r="W806" s="130"/>
      <c r="X806" s="130"/>
      <c r="Y806" s="130"/>
      <c r="Z806" s="130"/>
    </row>
    <row r="807" spans="1:26" ht="15.75" customHeight="1">
      <c r="A807" s="130"/>
      <c r="B807" s="130"/>
      <c r="C807" s="130"/>
      <c r="D807" s="130"/>
      <c r="E807" s="130"/>
      <c r="F807" s="130"/>
      <c r="G807" s="130"/>
      <c r="H807" s="130"/>
      <c r="I807" s="130"/>
      <c r="J807" s="130"/>
      <c r="K807" s="130"/>
      <c r="L807" s="130"/>
      <c r="M807" s="130"/>
      <c r="N807" s="157"/>
      <c r="O807" s="158"/>
      <c r="P807" s="159"/>
      <c r="Q807" s="130"/>
      <c r="R807" s="130"/>
      <c r="S807" s="130"/>
      <c r="T807" s="130"/>
      <c r="U807" s="130"/>
      <c r="V807" s="130"/>
      <c r="W807" s="130"/>
      <c r="X807" s="130"/>
      <c r="Y807" s="130"/>
      <c r="Z807" s="130"/>
    </row>
    <row r="808" spans="1:26" ht="15.75" customHeight="1">
      <c r="A808" s="130"/>
      <c r="B808" s="130"/>
      <c r="C808" s="130"/>
      <c r="D808" s="130"/>
      <c r="E808" s="130"/>
      <c r="F808" s="130"/>
      <c r="G808" s="130"/>
      <c r="H808" s="130"/>
      <c r="I808" s="130"/>
      <c r="J808" s="130"/>
      <c r="K808" s="130"/>
      <c r="L808" s="130"/>
      <c r="M808" s="130"/>
      <c r="N808" s="157"/>
      <c r="O808" s="158"/>
      <c r="P808" s="159"/>
      <c r="Q808" s="130"/>
      <c r="R808" s="130"/>
      <c r="S808" s="130"/>
      <c r="T808" s="130"/>
      <c r="U808" s="130"/>
      <c r="V808" s="130"/>
      <c r="W808" s="130"/>
      <c r="X808" s="130"/>
      <c r="Y808" s="130"/>
      <c r="Z808" s="130"/>
    </row>
    <row r="809" spans="1:26" ht="15.75" customHeight="1">
      <c r="A809" s="130"/>
      <c r="B809" s="130"/>
      <c r="C809" s="130"/>
      <c r="D809" s="130"/>
      <c r="E809" s="130"/>
      <c r="F809" s="130"/>
      <c r="G809" s="130"/>
      <c r="H809" s="130"/>
      <c r="I809" s="130"/>
      <c r="J809" s="130"/>
      <c r="K809" s="130"/>
      <c r="L809" s="130"/>
      <c r="M809" s="130"/>
      <c r="N809" s="157"/>
      <c r="O809" s="158"/>
      <c r="P809" s="159"/>
      <c r="Q809" s="130"/>
      <c r="R809" s="130"/>
      <c r="S809" s="130"/>
      <c r="T809" s="130"/>
      <c r="U809" s="130"/>
      <c r="V809" s="130"/>
      <c r="W809" s="130"/>
      <c r="X809" s="130"/>
      <c r="Y809" s="130"/>
      <c r="Z809" s="130"/>
    </row>
    <row r="810" spans="1:26" ht="15.75" customHeight="1">
      <c r="A810" s="130"/>
      <c r="B810" s="130"/>
      <c r="C810" s="130"/>
      <c r="D810" s="130"/>
      <c r="E810" s="130"/>
      <c r="F810" s="130"/>
      <c r="G810" s="130"/>
      <c r="H810" s="130"/>
      <c r="I810" s="130"/>
      <c r="J810" s="130"/>
      <c r="K810" s="130"/>
      <c r="L810" s="130"/>
      <c r="M810" s="130"/>
      <c r="N810" s="157"/>
      <c r="O810" s="158"/>
      <c r="P810" s="159"/>
      <c r="Q810" s="130"/>
      <c r="R810" s="130"/>
      <c r="S810" s="130"/>
      <c r="T810" s="130"/>
      <c r="U810" s="130"/>
      <c r="V810" s="130"/>
      <c r="W810" s="130"/>
      <c r="X810" s="130"/>
      <c r="Y810" s="130"/>
      <c r="Z810" s="130"/>
    </row>
    <row r="811" spans="1:26" ht="15.75" customHeight="1">
      <c r="A811" s="130"/>
      <c r="B811" s="130"/>
      <c r="C811" s="130"/>
      <c r="D811" s="130"/>
      <c r="E811" s="130"/>
      <c r="F811" s="130"/>
      <c r="G811" s="130"/>
      <c r="H811" s="130"/>
      <c r="I811" s="130"/>
      <c r="J811" s="130"/>
      <c r="K811" s="130"/>
      <c r="L811" s="130"/>
      <c r="M811" s="130"/>
      <c r="N811" s="157"/>
      <c r="O811" s="158"/>
      <c r="P811" s="159"/>
      <c r="Q811" s="130"/>
      <c r="R811" s="130"/>
      <c r="S811" s="130"/>
      <c r="T811" s="130"/>
      <c r="U811" s="130"/>
      <c r="V811" s="130"/>
      <c r="W811" s="130"/>
      <c r="X811" s="130"/>
      <c r="Y811" s="130"/>
      <c r="Z811" s="130"/>
    </row>
    <row r="812" spans="1:26" ht="15.75" customHeight="1">
      <c r="A812" s="130"/>
      <c r="B812" s="130"/>
      <c r="C812" s="130"/>
      <c r="D812" s="130"/>
      <c r="E812" s="130"/>
      <c r="F812" s="130"/>
      <c r="G812" s="130"/>
      <c r="H812" s="130"/>
      <c r="I812" s="130"/>
      <c r="J812" s="130"/>
      <c r="K812" s="130"/>
      <c r="L812" s="130"/>
      <c r="M812" s="130"/>
      <c r="N812" s="157"/>
      <c r="O812" s="158"/>
      <c r="P812" s="159"/>
      <c r="Q812" s="130"/>
      <c r="R812" s="130"/>
      <c r="S812" s="130"/>
      <c r="T812" s="130"/>
      <c r="U812" s="130"/>
      <c r="V812" s="130"/>
      <c r="W812" s="130"/>
      <c r="X812" s="130"/>
      <c r="Y812" s="130"/>
      <c r="Z812" s="130"/>
    </row>
    <row r="813" spans="1:26" ht="15.75" customHeight="1">
      <c r="A813" s="130"/>
      <c r="B813" s="130"/>
      <c r="C813" s="130"/>
      <c r="D813" s="130"/>
      <c r="E813" s="130"/>
      <c r="F813" s="130"/>
      <c r="G813" s="130"/>
      <c r="H813" s="130"/>
      <c r="I813" s="130"/>
      <c r="J813" s="130"/>
      <c r="K813" s="130"/>
      <c r="L813" s="130"/>
      <c r="M813" s="130"/>
      <c r="N813" s="157"/>
      <c r="O813" s="158"/>
      <c r="P813" s="159"/>
      <c r="Q813" s="130"/>
      <c r="R813" s="130"/>
      <c r="S813" s="130"/>
      <c r="T813" s="130"/>
      <c r="U813" s="130"/>
      <c r="V813" s="130"/>
      <c r="W813" s="130"/>
      <c r="X813" s="130"/>
      <c r="Y813" s="130"/>
      <c r="Z813" s="130"/>
    </row>
    <row r="814" spans="1:26" ht="15.75" customHeight="1">
      <c r="A814" s="130"/>
      <c r="B814" s="130"/>
      <c r="C814" s="130"/>
      <c r="D814" s="130"/>
      <c r="E814" s="130"/>
      <c r="F814" s="130"/>
      <c r="G814" s="130"/>
      <c r="H814" s="130"/>
      <c r="I814" s="130"/>
      <c r="J814" s="130"/>
      <c r="K814" s="130"/>
      <c r="L814" s="130"/>
      <c r="M814" s="130"/>
      <c r="N814" s="157"/>
      <c r="O814" s="158"/>
      <c r="P814" s="159"/>
      <c r="Q814" s="130"/>
      <c r="R814" s="130"/>
      <c r="S814" s="130"/>
      <c r="T814" s="130"/>
      <c r="U814" s="130"/>
      <c r="V814" s="130"/>
      <c r="W814" s="130"/>
      <c r="X814" s="130"/>
      <c r="Y814" s="130"/>
      <c r="Z814" s="130"/>
    </row>
    <row r="815" spans="1:26" ht="15.75" customHeight="1">
      <c r="A815" s="130"/>
      <c r="B815" s="130"/>
      <c r="C815" s="130"/>
      <c r="D815" s="130"/>
      <c r="E815" s="130"/>
      <c r="F815" s="130"/>
      <c r="G815" s="130"/>
      <c r="H815" s="130"/>
      <c r="I815" s="130"/>
      <c r="J815" s="130"/>
      <c r="K815" s="130"/>
      <c r="L815" s="130"/>
      <c r="M815" s="130"/>
      <c r="N815" s="157"/>
      <c r="O815" s="158"/>
      <c r="P815" s="159"/>
      <c r="Q815" s="130"/>
      <c r="R815" s="130"/>
      <c r="S815" s="130"/>
      <c r="T815" s="130"/>
      <c r="U815" s="130"/>
      <c r="V815" s="130"/>
      <c r="W815" s="130"/>
      <c r="X815" s="130"/>
      <c r="Y815" s="130"/>
      <c r="Z815" s="130"/>
    </row>
    <row r="816" spans="1:26" ht="15.75" customHeight="1">
      <c r="A816" s="130"/>
      <c r="B816" s="130"/>
      <c r="C816" s="130"/>
      <c r="D816" s="130"/>
      <c r="E816" s="130"/>
      <c r="F816" s="130"/>
      <c r="G816" s="130"/>
      <c r="H816" s="130"/>
      <c r="I816" s="130"/>
      <c r="J816" s="130"/>
      <c r="K816" s="130"/>
      <c r="L816" s="130"/>
      <c r="M816" s="130"/>
      <c r="N816" s="157"/>
      <c r="O816" s="158"/>
      <c r="P816" s="159"/>
      <c r="Q816" s="130"/>
      <c r="R816" s="130"/>
      <c r="S816" s="130"/>
      <c r="T816" s="130"/>
      <c r="U816" s="130"/>
      <c r="V816" s="130"/>
      <c r="W816" s="130"/>
      <c r="X816" s="130"/>
      <c r="Y816" s="130"/>
      <c r="Z816" s="130"/>
    </row>
    <row r="817" spans="1:26" ht="15.75" customHeight="1">
      <c r="A817" s="130"/>
      <c r="B817" s="130"/>
      <c r="C817" s="130"/>
      <c r="D817" s="130"/>
      <c r="E817" s="130"/>
      <c r="F817" s="130"/>
      <c r="G817" s="130"/>
      <c r="H817" s="130"/>
      <c r="I817" s="130"/>
      <c r="J817" s="130"/>
      <c r="K817" s="130"/>
      <c r="L817" s="130"/>
      <c r="M817" s="130"/>
      <c r="N817" s="157"/>
      <c r="O817" s="158"/>
      <c r="P817" s="159"/>
      <c r="Q817" s="130"/>
      <c r="R817" s="130"/>
      <c r="S817" s="130"/>
      <c r="T817" s="130"/>
      <c r="U817" s="130"/>
      <c r="V817" s="130"/>
      <c r="W817" s="130"/>
      <c r="X817" s="130"/>
      <c r="Y817" s="130"/>
      <c r="Z817" s="130"/>
    </row>
    <row r="818" spans="1:26" ht="15.75" customHeight="1">
      <c r="A818" s="130"/>
      <c r="B818" s="130"/>
      <c r="C818" s="130"/>
      <c r="D818" s="130"/>
      <c r="E818" s="130"/>
      <c r="F818" s="130"/>
      <c r="G818" s="130"/>
      <c r="H818" s="130"/>
      <c r="I818" s="130"/>
      <c r="J818" s="130"/>
      <c r="K818" s="130"/>
      <c r="L818" s="130"/>
      <c r="M818" s="130"/>
      <c r="N818" s="157"/>
      <c r="O818" s="158"/>
      <c r="P818" s="159"/>
      <c r="Q818" s="130"/>
      <c r="R818" s="130"/>
      <c r="S818" s="130"/>
      <c r="T818" s="130"/>
      <c r="U818" s="130"/>
      <c r="V818" s="130"/>
      <c r="W818" s="130"/>
      <c r="X818" s="130"/>
      <c r="Y818" s="130"/>
      <c r="Z818" s="130"/>
    </row>
    <row r="819" spans="1:26" ht="15.75" customHeight="1">
      <c r="A819" s="130"/>
      <c r="B819" s="130"/>
      <c r="C819" s="130"/>
      <c r="D819" s="130"/>
      <c r="E819" s="130"/>
      <c r="F819" s="130"/>
      <c r="G819" s="130"/>
      <c r="H819" s="130"/>
      <c r="I819" s="130"/>
      <c r="J819" s="130"/>
      <c r="K819" s="130"/>
      <c r="L819" s="130"/>
      <c r="M819" s="130"/>
      <c r="N819" s="157"/>
      <c r="O819" s="158"/>
      <c r="P819" s="159"/>
      <c r="Q819" s="130"/>
      <c r="R819" s="130"/>
      <c r="S819" s="130"/>
      <c r="T819" s="130"/>
      <c r="U819" s="130"/>
      <c r="V819" s="130"/>
      <c r="W819" s="130"/>
      <c r="X819" s="130"/>
      <c r="Y819" s="130"/>
      <c r="Z819" s="130"/>
    </row>
    <row r="820" spans="1:26" ht="15.75" customHeight="1">
      <c r="A820" s="130"/>
      <c r="B820" s="130"/>
      <c r="C820" s="130"/>
      <c r="D820" s="130"/>
      <c r="E820" s="130"/>
      <c r="F820" s="130"/>
      <c r="G820" s="130"/>
      <c r="H820" s="130"/>
      <c r="I820" s="130"/>
      <c r="J820" s="130"/>
      <c r="K820" s="130"/>
      <c r="L820" s="130"/>
      <c r="M820" s="130"/>
      <c r="N820" s="157"/>
      <c r="O820" s="158"/>
      <c r="P820" s="159"/>
      <c r="Q820" s="130"/>
      <c r="R820" s="130"/>
      <c r="S820" s="130"/>
      <c r="T820" s="130"/>
      <c r="U820" s="130"/>
      <c r="V820" s="130"/>
      <c r="W820" s="130"/>
      <c r="X820" s="130"/>
      <c r="Y820" s="130"/>
      <c r="Z820" s="130"/>
    </row>
    <row r="821" spans="1:26" ht="15.75" customHeight="1">
      <c r="A821" s="130"/>
      <c r="B821" s="130"/>
      <c r="C821" s="130"/>
      <c r="D821" s="130"/>
      <c r="E821" s="130"/>
      <c r="F821" s="130"/>
      <c r="G821" s="130"/>
      <c r="H821" s="130"/>
      <c r="I821" s="130"/>
      <c r="J821" s="130"/>
      <c r="K821" s="130"/>
      <c r="L821" s="130"/>
      <c r="M821" s="130"/>
      <c r="N821" s="157"/>
      <c r="O821" s="158"/>
      <c r="P821" s="159"/>
      <c r="Q821" s="130"/>
      <c r="R821" s="130"/>
      <c r="S821" s="130"/>
      <c r="T821" s="130"/>
      <c r="U821" s="130"/>
      <c r="V821" s="130"/>
      <c r="W821" s="130"/>
      <c r="X821" s="130"/>
      <c r="Y821" s="130"/>
      <c r="Z821" s="130"/>
    </row>
    <row r="822" spans="1:26" ht="15.75" customHeight="1">
      <c r="A822" s="130"/>
      <c r="B822" s="130"/>
      <c r="C822" s="130"/>
      <c r="D822" s="130"/>
      <c r="E822" s="130"/>
      <c r="F822" s="130"/>
      <c r="G822" s="130"/>
      <c r="H822" s="130"/>
      <c r="I822" s="130"/>
      <c r="J822" s="130"/>
      <c r="K822" s="130"/>
      <c r="L822" s="130"/>
      <c r="M822" s="130"/>
      <c r="N822" s="157"/>
      <c r="O822" s="158"/>
      <c r="P822" s="159"/>
      <c r="Q822" s="130"/>
      <c r="R822" s="130"/>
      <c r="S822" s="130"/>
      <c r="T822" s="130"/>
      <c r="U822" s="130"/>
      <c r="V822" s="130"/>
      <c r="W822" s="130"/>
      <c r="X822" s="130"/>
      <c r="Y822" s="130"/>
      <c r="Z822" s="130"/>
    </row>
    <row r="823" spans="1:26" ht="15.75" customHeight="1">
      <c r="A823" s="130"/>
      <c r="B823" s="130"/>
      <c r="C823" s="130"/>
      <c r="D823" s="130"/>
      <c r="E823" s="130"/>
      <c r="F823" s="130"/>
      <c r="G823" s="130"/>
      <c r="H823" s="130"/>
      <c r="I823" s="130"/>
      <c r="J823" s="130"/>
      <c r="K823" s="130"/>
      <c r="L823" s="130"/>
      <c r="M823" s="130"/>
      <c r="N823" s="157"/>
      <c r="O823" s="158"/>
      <c r="P823" s="159"/>
      <c r="Q823" s="130"/>
      <c r="R823" s="130"/>
      <c r="S823" s="130"/>
      <c r="T823" s="130"/>
      <c r="U823" s="130"/>
      <c r="V823" s="130"/>
      <c r="W823" s="130"/>
      <c r="X823" s="130"/>
      <c r="Y823" s="130"/>
      <c r="Z823" s="130"/>
    </row>
    <row r="824" spans="1:26" ht="15.75" customHeight="1">
      <c r="A824" s="130"/>
      <c r="B824" s="130"/>
      <c r="C824" s="130"/>
      <c r="D824" s="130"/>
      <c r="E824" s="130"/>
      <c r="F824" s="130"/>
      <c r="G824" s="130"/>
      <c r="H824" s="130"/>
      <c r="I824" s="130"/>
      <c r="J824" s="130"/>
      <c r="K824" s="130"/>
      <c r="L824" s="130"/>
      <c r="M824" s="130"/>
      <c r="N824" s="157"/>
      <c r="O824" s="158"/>
      <c r="P824" s="159"/>
      <c r="Q824" s="130"/>
      <c r="R824" s="130"/>
      <c r="S824" s="130"/>
      <c r="T824" s="130"/>
      <c r="U824" s="130"/>
      <c r="V824" s="130"/>
      <c r="W824" s="130"/>
      <c r="X824" s="130"/>
      <c r="Y824" s="130"/>
      <c r="Z824" s="130"/>
    </row>
    <row r="825" spans="1:26" ht="15.75" customHeight="1">
      <c r="A825" s="130"/>
      <c r="B825" s="130"/>
      <c r="C825" s="130"/>
      <c r="D825" s="130"/>
      <c r="E825" s="130"/>
      <c r="F825" s="130"/>
      <c r="G825" s="130"/>
      <c r="H825" s="130"/>
      <c r="I825" s="130"/>
      <c r="J825" s="130"/>
      <c r="K825" s="130"/>
      <c r="L825" s="130"/>
      <c r="M825" s="130"/>
      <c r="N825" s="157"/>
      <c r="O825" s="158"/>
      <c r="P825" s="159"/>
      <c r="Q825" s="130"/>
      <c r="R825" s="130"/>
      <c r="S825" s="130"/>
      <c r="T825" s="130"/>
      <c r="U825" s="130"/>
      <c r="V825" s="130"/>
      <c r="W825" s="130"/>
      <c r="X825" s="130"/>
      <c r="Y825" s="130"/>
      <c r="Z825" s="130"/>
    </row>
    <row r="826" spans="1:26" ht="15.75" customHeight="1">
      <c r="A826" s="130"/>
      <c r="B826" s="130"/>
      <c r="C826" s="130"/>
      <c r="D826" s="130"/>
      <c r="E826" s="130"/>
      <c r="F826" s="130"/>
      <c r="G826" s="130"/>
      <c r="H826" s="130"/>
      <c r="I826" s="130"/>
      <c r="J826" s="130"/>
      <c r="K826" s="130"/>
      <c r="L826" s="130"/>
      <c r="M826" s="130"/>
      <c r="N826" s="157"/>
      <c r="O826" s="158"/>
      <c r="P826" s="159"/>
      <c r="Q826" s="130"/>
      <c r="R826" s="130"/>
      <c r="S826" s="130"/>
      <c r="T826" s="130"/>
      <c r="U826" s="130"/>
      <c r="V826" s="130"/>
      <c r="W826" s="130"/>
      <c r="X826" s="130"/>
      <c r="Y826" s="130"/>
      <c r="Z826" s="130"/>
    </row>
    <row r="827" spans="1:26" ht="15.75" customHeight="1">
      <c r="A827" s="130"/>
      <c r="B827" s="130"/>
      <c r="C827" s="130"/>
      <c r="D827" s="130"/>
      <c r="E827" s="130"/>
      <c r="F827" s="130"/>
      <c r="G827" s="130"/>
      <c r="H827" s="130"/>
      <c r="I827" s="130"/>
      <c r="J827" s="130"/>
      <c r="K827" s="130"/>
      <c r="L827" s="130"/>
      <c r="M827" s="130"/>
      <c r="N827" s="157"/>
      <c r="O827" s="158"/>
      <c r="P827" s="159"/>
      <c r="Q827" s="130"/>
      <c r="R827" s="130"/>
      <c r="S827" s="130"/>
      <c r="T827" s="130"/>
      <c r="U827" s="130"/>
      <c r="V827" s="130"/>
      <c r="W827" s="130"/>
      <c r="X827" s="130"/>
      <c r="Y827" s="130"/>
      <c r="Z827" s="130"/>
    </row>
    <row r="828" spans="1:26" ht="15.75" customHeight="1">
      <c r="A828" s="130"/>
      <c r="B828" s="130"/>
      <c r="C828" s="130"/>
      <c r="D828" s="130"/>
      <c r="E828" s="130"/>
      <c r="F828" s="130"/>
      <c r="G828" s="130"/>
      <c r="H828" s="130"/>
      <c r="I828" s="130"/>
      <c r="J828" s="130"/>
      <c r="K828" s="130"/>
      <c r="L828" s="130"/>
      <c r="M828" s="130"/>
      <c r="N828" s="157"/>
      <c r="O828" s="158"/>
      <c r="P828" s="159"/>
      <c r="Q828" s="130"/>
      <c r="R828" s="130"/>
      <c r="S828" s="130"/>
      <c r="T828" s="130"/>
      <c r="U828" s="130"/>
      <c r="V828" s="130"/>
      <c r="W828" s="130"/>
      <c r="X828" s="130"/>
      <c r="Y828" s="130"/>
      <c r="Z828" s="130"/>
    </row>
    <row r="829" spans="1:26" ht="15.75" customHeight="1">
      <c r="A829" s="130"/>
      <c r="B829" s="130"/>
      <c r="C829" s="130"/>
      <c r="D829" s="130"/>
      <c r="E829" s="130"/>
      <c r="F829" s="130"/>
      <c r="G829" s="130"/>
      <c r="H829" s="130"/>
      <c r="I829" s="130"/>
      <c r="J829" s="130"/>
      <c r="K829" s="130"/>
      <c r="L829" s="130"/>
      <c r="M829" s="130"/>
      <c r="N829" s="157"/>
      <c r="O829" s="158"/>
      <c r="P829" s="159"/>
      <c r="Q829" s="130"/>
      <c r="R829" s="130"/>
      <c r="S829" s="130"/>
      <c r="T829" s="130"/>
      <c r="U829" s="130"/>
      <c r="V829" s="130"/>
      <c r="W829" s="130"/>
      <c r="X829" s="130"/>
      <c r="Y829" s="130"/>
      <c r="Z829" s="130"/>
    </row>
    <row r="830" spans="1:26" ht="15.75" customHeight="1">
      <c r="A830" s="130"/>
      <c r="B830" s="130"/>
      <c r="C830" s="130"/>
      <c r="D830" s="130"/>
      <c r="E830" s="130"/>
      <c r="F830" s="130"/>
      <c r="G830" s="130"/>
      <c r="H830" s="130"/>
      <c r="I830" s="130"/>
      <c r="J830" s="130"/>
      <c r="K830" s="130"/>
      <c r="L830" s="130"/>
      <c r="M830" s="130"/>
      <c r="N830" s="157"/>
      <c r="O830" s="158"/>
      <c r="P830" s="159"/>
      <c r="Q830" s="130"/>
      <c r="R830" s="130"/>
      <c r="S830" s="130"/>
      <c r="T830" s="130"/>
      <c r="U830" s="130"/>
      <c r="V830" s="130"/>
      <c r="W830" s="130"/>
      <c r="X830" s="130"/>
      <c r="Y830" s="130"/>
      <c r="Z830" s="130"/>
    </row>
    <row r="831" spans="1:26" ht="15.75" customHeight="1">
      <c r="A831" s="130"/>
      <c r="B831" s="130"/>
      <c r="C831" s="130"/>
      <c r="D831" s="130"/>
      <c r="E831" s="130"/>
      <c r="F831" s="130"/>
      <c r="G831" s="130"/>
      <c r="H831" s="130"/>
      <c r="I831" s="130"/>
      <c r="J831" s="130"/>
      <c r="K831" s="130"/>
      <c r="L831" s="130"/>
      <c r="M831" s="130"/>
      <c r="N831" s="157"/>
      <c r="O831" s="158"/>
      <c r="P831" s="159"/>
      <c r="Q831" s="130"/>
      <c r="R831" s="130"/>
      <c r="S831" s="130"/>
      <c r="T831" s="130"/>
      <c r="U831" s="130"/>
      <c r="V831" s="130"/>
      <c r="W831" s="130"/>
      <c r="X831" s="130"/>
      <c r="Y831" s="130"/>
      <c r="Z831" s="130"/>
    </row>
    <row r="832" spans="1:26" ht="15.75" customHeight="1">
      <c r="A832" s="130"/>
      <c r="B832" s="130"/>
      <c r="C832" s="130"/>
      <c r="D832" s="130"/>
      <c r="E832" s="130"/>
      <c r="F832" s="130"/>
      <c r="G832" s="130"/>
      <c r="H832" s="130"/>
      <c r="I832" s="130"/>
      <c r="J832" s="130"/>
      <c r="K832" s="130"/>
      <c r="L832" s="130"/>
      <c r="M832" s="130"/>
      <c r="N832" s="157"/>
      <c r="O832" s="158"/>
      <c r="P832" s="159"/>
      <c r="Q832" s="130"/>
      <c r="R832" s="130"/>
      <c r="S832" s="130"/>
      <c r="T832" s="130"/>
      <c r="U832" s="130"/>
      <c r="V832" s="130"/>
      <c r="W832" s="130"/>
      <c r="X832" s="130"/>
      <c r="Y832" s="130"/>
      <c r="Z832" s="130"/>
    </row>
    <row r="833" spans="1:26" ht="15.75" customHeight="1">
      <c r="A833" s="130"/>
      <c r="B833" s="130"/>
      <c r="C833" s="130"/>
      <c r="D833" s="130"/>
      <c r="E833" s="130"/>
      <c r="F833" s="130"/>
      <c r="G833" s="130"/>
      <c r="H833" s="130"/>
      <c r="I833" s="130"/>
      <c r="J833" s="130"/>
      <c r="K833" s="130"/>
      <c r="L833" s="130"/>
      <c r="M833" s="130"/>
      <c r="N833" s="157"/>
      <c r="O833" s="158"/>
      <c r="P833" s="159"/>
      <c r="Q833" s="130"/>
      <c r="R833" s="130"/>
      <c r="S833" s="130"/>
      <c r="T833" s="130"/>
      <c r="U833" s="130"/>
      <c r="V833" s="130"/>
      <c r="W833" s="130"/>
      <c r="X833" s="130"/>
      <c r="Y833" s="130"/>
      <c r="Z833" s="130"/>
    </row>
    <row r="834" spans="1:26" ht="15.75" customHeight="1">
      <c r="A834" s="130"/>
      <c r="B834" s="130"/>
      <c r="C834" s="130"/>
      <c r="D834" s="130"/>
      <c r="E834" s="130"/>
      <c r="F834" s="130"/>
      <c r="G834" s="130"/>
      <c r="H834" s="130"/>
      <c r="I834" s="130"/>
      <c r="J834" s="130"/>
      <c r="K834" s="130"/>
      <c r="L834" s="130"/>
      <c r="M834" s="130"/>
      <c r="N834" s="157"/>
      <c r="O834" s="158"/>
      <c r="P834" s="159"/>
      <c r="Q834" s="130"/>
      <c r="R834" s="130"/>
      <c r="S834" s="130"/>
      <c r="T834" s="130"/>
      <c r="U834" s="130"/>
      <c r="V834" s="130"/>
      <c r="W834" s="130"/>
      <c r="X834" s="130"/>
      <c r="Y834" s="130"/>
      <c r="Z834" s="130"/>
    </row>
    <row r="835" spans="1:26" ht="15.75" customHeight="1">
      <c r="A835" s="130"/>
      <c r="B835" s="130"/>
      <c r="C835" s="130"/>
      <c r="D835" s="130"/>
      <c r="E835" s="130"/>
      <c r="F835" s="130"/>
      <c r="G835" s="130"/>
      <c r="H835" s="130"/>
      <c r="I835" s="130"/>
      <c r="J835" s="130"/>
      <c r="K835" s="130"/>
      <c r="L835" s="130"/>
      <c r="M835" s="130"/>
      <c r="N835" s="157"/>
      <c r="O835" s="158"/>
      <c r="P835" s="159"/>
      <c r="Q835" s="130"/>
      <c r="R835" s="130"/>
      <c r="S835" s="130"/>
      <c r="T835" s="130"/>
      <c r="U835" s="130"/>
      <c r="V835" s="130"/>
      <c r="W835" s="130"/>
      <c r="X835" s="130"/>
      <c r="Y835" s="130"/>
      <c r="Z835" s="130"/>
    </row>
    <row r="836" spans="1:26" ht="15.75" customHeight="1">
      <c r="A836" s="130"/>
      <c r="B836" s="130"/>
      <c r="C836" s="130"/>
      <c r="D836" s="130"/>
      <c r="E836" s="130"/>
      <c r="F836" s="130"/>
      <c r="G836" s="130"/>
      <c r="H836" s="130"/>
      <c r="I836" s="130"/>
      <c r="J836" s="130"/>
      <c r="K836" s="130"/>
      <c r="L836" s="130"/>
      <c r="M836" s="130"/>
      <c r="N836" s="157"/>
      <c r="O836" s="158"/>
      <c r="P836" s="159"/>
      <c r="Q836" s="130"/>
      <c r="R836" s="130"/>
      <c r="S836" s="130"/>
      <c r="T836" s="130"/>
      <c r="U836" s="130"/>
      <c r="V836" s="130"/>
      <c r="W836" s="130"/>
      <c r="X836" s="130"/>
      <c r="Y836" s="130"/>
      <c r="Z836" s="130"/>
    </row>
    <row r="837" spans="1:26" ht="15.75" customHeight="1">
      <c r="A837" s="130"/>
      <c r="B837" s="130"/>
      <c r="C837" s="130"/>
      <c r="D837" s="130"/>
      <c r="E837" s="130"/>
      <c r="F837" s="130"/>
      <c r="G837" s="130"/>
      <c r="H837" s="130"/>
      <c r="I837" s="130"/>
      <c r="J837" s="130"/>
      <c r="K837" s="130"/>
      <c r="L837" s="130"/>
      <c r="M837" s="130"/>
      <c r="N837" s="157"/>
      <c r="O837" s="158"/>
      <c r="P837" s="159"/>
      <c r="Q837" s="130"/>
      <c r="R837" s="130"/>
      <c r="S837" s="130"/>
      <c r="T837" s="130"/>
      <c r="U837" s="130"/>
      <c r="V837" s="130"/>
      <c r="W837" s="130"/>
      <c r="X837" s="130"/>
      <c r="Y837" s="130"/>
      <c r="Z837" s="130"/>
    </row>
    <row r="838" spans="1:26" ht="15.75" customHeight="1">
      <c r="A838" s="130"/>
      <c r="B838" s="130"/>
      <c r="C838" s="130"/>
      <c r="D838" s="130"/>
      <c r="E838" s="130"/>
      <c r="F838" s="130"/>
      <c r="G838" s="130"/>
      <c r="H838" s="130"/>
      <c r="I838" s="130"/>
      <c r="J838" s="130"/>
      <c r="K838" s="130"/>
      <c r="L838" s="130"/>
      <c r="M838" s="130"/>
      <c r="N838" s="157"/>
      <c r="O838" s="158"/>
      <c r="P838" s="159"/>
      <c r="Q838" s="130"/>
      <c r="R838" s="130"/>
      <c r="S838" s="130"/>
      <c r="T838" s="130"/>
      <c r="U838" s="130"/>
      <c r="V838" s="130"/>
      <c r="W838" s="130"/>
      <c r="X838" s="130"/>
      <c r="Y838" s="130"/>
      <c r="Z838" s="130"/>
    </row>
    <row r="839" spans="1:26" ht="15.75" customHeight="1">
      <c r="A839" s="130"/>
      <c r="B839" s="130"/>
      <c r="C839" s="130"/>
      <c r="D839" s="130"/>
      <c r="E839" s="130"/>
      <c r="F839" s="130"/>
      <c r="G839" s="130"/>
      <c r="H839" s="130"/>
      <c r="I839" s="130"/>
      <c r="J839" s="130"/>
      <c r="K839" s="130"/>
      <c r="L839" s="130"/>
      <c r="M839" s="130"/>
      <c r="N839" s="157"/>
      <c r="O839" s="158"/>
      <c r="P839" s="159"/>
      <c r="Q839" s="130"/>
      <c r="R839" s="130"/>
      <c r="S839" s="130"/>
      <c r="T839" s="130"/>
      <c r="U839" s="130"/>
      <c r="V839" s="130"/>
      <c r="W839" s="130"/>
      <c r="X839" s="130"/>
      <c r="Y839" s="130"/>
      <c r="Z839" s="130"/>
    </row>
    <row r="840" spans="1:26" ht="15.75" customHeight="1">
      <c r="A840" s="130"/>
      <c r="B840" s="130"/>
      <c r="C840" s="130"/>
      <c r="D840" s="130"/>
      <c r="E840" s="130"/>
      <c r="F840" s="130"/>
      <c r="G840" s="130"/>
      <c r="H840" s="130"/>
      <c r="I840" s="130"/>
      <c r="J840" s="130"/>
      <c r="K840" s="130"/>
      <c r="L840" s="130"/>
      <c r="M840" s="130"/>
      <c r="N840" s="157"/>
      <c r="O840" s="158"/>
      <c r="P840" s="159"/>
      <c r="Q840" s="130"/>
      <c r="R840" s="130"/>
      <c r="S840" s="130"/>
      <c r="T840" s="130"/>
      <c r="U840" s="130"/>
      <c r="V840" s="130"/>
      <c r="W840" s="130"/>
      <c r="X840" s="130"/>
      <c r="Y840" s="130"/>
      <c r="Z840" s="130"/>
    </row>
    <row r="841" spans="1:26" ht="15.75" customHeight="1">
      <c r="A841" s="130"/>
      <c r="B841" s="130"/>
      <c r="C841" s="130"/>
      <c r="D841" s="130"/>
      <c r="E841" s="130"/>
      <c r="F841" s="130"/>
      <c r="G841" s="130"/>
      <c r="H841" s="130"/>
      <c r="I841" s="130"/>
      <c r="J841" s="130"/>
      <c r="K841" s="130"/>
      <c r="L841" s="130"/>
      <c r="M841" s="130"/>
      <c r="N841" s="157"/>
      <c r="O841" s="158"/>
      <c r="P841" s="159"/>
      <c r="Q841" s="130"/>
      <c r="R841" s="130"/>
      <c r="S841" s="130"/>
      <c r="T841" s="130"/>
      <c r="U841" s="130"/>
      <c r="V841" s="130"/>
      <c r="W841" s="130"/>
      <c r="X841" s="130"/>
      <c r="Y841" s="130"/>
      <c r="Z841" s="130"/>
    </row>
    <row r="842" spans="1:26" ht="15.75" customHeight="1">
      <c r="A842" s="130"/>
      <c r="B842" s="130"/>
      <c r="C842" s="130"/>
      <c r="D842" s="130"/>
      <c r="E842" s="130"/>
      <c r="F842" s="130"/>
      <c r="G842" s="130"/>
      <c r="H842" s="130"/>
      <c r="I842" s="130"/>
      <c r="J842" s="130"/>
      <c r="K842" s="130"/>
      <c r="L842" s="130"/>
      <c r="M842" s="130"/>
      <c r="N842" s="157"/>
      <c r="O842" s="158"/>
      <c r="P842" s="159"/>
      <c r="Q842" s="130"/>
      <c r="R842" s="130"/>
      <c r="S842" s="130"/>
      <c r="T842" s="130"/>
      <c r="U842" s="130"/>
      <c r="V842" s="130"/>
      <c r="W842" s="130"/>
      <c r="X842" s="130"/>
      <c r="Y842" s="130"/>
      <c r="Z842" s="130"/>
    </row>
    <row r="843" spans="1:26" ht="15.75" customHeight="1">
      <c r="A843" s="130"/>
      <c r="B843" s="130"/>
      <c r="C843" s="130"/>
      <c r="D843" s="130"/>
      <c r="E843" s="130"/>
      <c r="F843" s="130"/>
      <c r="G843" s="130"/>
      <c r="H843" s="130"/>
      <c r="I843" s="130"/>
      <c r="J843" s="130"/>
      <c r="K843" s="130"/>
      <c r="L843" s="130"/>
      <c r="M843" s="130"/>
      <c r="N843" s="157"/>
      <c r="O843" s="158"/>
      <c r="P843" s="159"/>
      <c r="Q843" s="130"/>
      <c r="R843" s="130"/>
      <c r="S843" s="130"/>
      <c r="T843" s="130"/>
      <c r="U843" s="130"/>
      <c r="V843" s="130"/>
      <c r="W843" s="130"/>
      <c r="X843" s="130"/>
      <c r="Y843" s="130"/>
      <c r="Z843" s="130"/>
    </row>
    <row r="844" spans="1:26" ht="15.75" customHeight="1">
      <c r="A844" s="130"/>
      <c r="B844" s="130"/>
      <c r="C844" s="130"/>
      <c r="D844" s="130"/>
      <c r="E844" s="130"/>
      <c r="F844" s="130"/>
      <c r="G844" s="130"/>
      <c r="H844" s="130"/>
      <c r="I844" s="130"/>
      <c r="J844" s="130"/>
      <c r="K844" s="130"/>
      <c r="L844" s="130"/>
      <c r="M844" s="130"/>
      <c r="N844" s="157"/>
      <c r="O844" s="158"/>
      <c r="P844" s="159"/>
      <c r="Q844" s="130"/>
      <c r="R844" s="130"/>
      <c r="S844" s="130"/>
      <c r="T844" s="130"/>
      <c r="U844" s="130"/>
      <c r="V844" s="130"/>
      <c r="W844" s="130"/>
      <c r="X844" s="130"/>
      <c r="Y844" s="130"/>
      <c r="Z844" s="130"/>
    </row>
    <row r="845" spans="1:26" ht="15.75" customHeight="1">
      <c r="A845" s="130"/>
      <c r="B845" s="130"/>
      <c r="C845" s="130"/>
      <c r="D845" s="130"/>
      <c r="E845" s="130"/>
      <c r="F845" s="130"/>
      <c r="G845" s="130"/>
      <c r="H845" s="130"/>
      <c r="I845" s="130"/>
      <c r="J845" s="130"/>
      <c r="K845" s="130"/>
      <c r="L845" s="130"/>
      <c r="M845" s="130"/>
      <c r="N845" s="157"/>
      <c r="O845" s="158"/>
      <c r="P845" s="159"/>
      <c r="Q845" s="130"/>
      <c r="R845" s="130"/>
      <c r="S845" s="130"/>
      <c r="T845" s="130"/>
      <c r="U845" s="130"/>
      <c r="V845" s="130"/>
      <c r="W845" s="130"/>
      <c r="X845" s="130"/>
      <c r="Y845" s="130"/>
      <c r="Z845" s="130"/>
    </row>
    <row r="846" spans="1:26" ht="15.75" customHeight="1">
      <c r="A846" s="130"/>
      <c r="B846" s="130"/>
      <c r="C846" s="130"/>
      <c r="D846" s="130"/>
      <c r="E846" s="130"/>
      <c r="F846" s="130"/>
      <c r="G846" s="130"/>
      <c r="H846" s="130"/>
      <c r="I846" s="130"/>
      <c r="J846" s="130"/>
      <c r="K846" s="130"/>
      <c r="L846" s="130"/>
      <c r="M846" s="130"/>
      <c r="N846" s="157"/>
      <c r="O846" s="158"/>
      <c r="P846" s="159"/>
      <c r="Q846" s="130"/>
      <c r="R846" s="130"/>
      <c r="S846" s="130"/>
      <c r="T846" s="130"/>
      <c r="U846" s="130"/>
      <c r="V846" s="130"/>
      <c r="W846" s="130"/>
      <c r="X846" s="130"/>
      <c r="Y846" s="130"/>
      <c r="Z846" s="130"/>
    </row>
    <row r="847" spans="1:26" ht="15.75" customHeight="1">
      <c r="A847" s="130"/>
      <c r="B847" s="130"/>
      <c r="C847" s="130"/>
      <c r="D847" s="130"/>
      <c r="E847" s="130"/>
      <c r="F847" s="130"/>
      <c r="G847" s="130"/>
      <c r="H847" s="130"/>
      <c r="I847" s="130"/>
      <c r="J847" s="130"/>
      <c r="K847" s="130"/>
      <c r="L847" s="130"/>
      <c r="M847" s="130"/>
      <c r="N847" s="157"/>
      <c r="O847" s="158"/>
      <c r="P847" s="159"/>
      <c r="Q847" s="130"/>
      <c r="R847" s="130"/>
      <c r="S847" s="130"/>
      <c r="T847" s="130"/>
      <c r="U847" s="130"/>
      <c r="V847" s="130"/>
      <c r="W847" s="130"/>
      <c r="X847" s="130"/>
      <c r="Y847" s="130"/>
      <c r="Z847" s="130"/>
    </row>
    <row r="848" spans="1:26" ht="15.75" customHeight="1">
      <c r="A848" s="130"/>
      <c r="B848" s="130"/>
      <c r="C848" s="130"/>
      <c r="D848" s="130"/>
      <c r="E848" s="130"/>
      <c r="F848" s="130"/>
      <c r="G848" s="130"/>
      <c r="H848" s="130"/>
      <c r="I848" s="130"/>
      <c r="J848" s="130"/>
      <c r="K848" s="130"/>
      <c r="L848" s="130"/>
      <c r="M848" s="130"/>
      <c r="N848" s="157"/>
      <c r="O848" s="158"/>
      <c r="P848" s="159"/>
      <c r="Q848" s="130"/>
      <c r="R848" s="130"/>
      <c r="S848" s="130"/>
      <c r="T848" s="130"/>
      <c r="U848" s="130"/>
      <c r="V848" s="130"/>
      <c r="W848" s="130"/>
      <c r="X848" s="130"/>
      <c r="Y848" s="130"/>
      <c r="Z848" s="130"/>
    </row>
    <row r="849" spans="1:26" ht="15.75" customHeight="1">
      <c r="A849" s="130"/>
      <c r="B849" s="130"/>
      <c r="C849" s="130"/>
      <c r="D849" s="130"/>
      <c r="E849" s="130"/>
      <c r="F849" s="130"/>
      <c r="G849" s="130"/>
      <c r="H849" s="130"/>
      <c r="I849" s="130"/>
      <c r="J849" s="130"/>
      <c r="K849" s="130"/>
      <c r="L849" s="130"/>
      <c r="M849" s="130"/>
      <c r="N849" s="157"/>
      <c r="O849" s="158"/>
      <c r="P849" s="159"/>
      <c r="Q849" s="130"/>
      <c r="R849" s="130"/>
      <c r="S849" s="130"/>
      <c r="T849" s="130"/>
      <c r="U849" s="130"/>
      <c r="V849" s="130"/>
      <c r="W849" s="130"/>
      <c r="X849" s="130"/>
      <c r="Y849" s="130"/>
      <c r="Z849" s="130"/>
    </row>
    <row r="850" spans="1:26" ht="15.75" customHeight="1">
      <c r="A850" s="130"/>
      <c r="B850" s="130"/>
      <c r="C850" s="130"/>
      <c r="D850" s="130"/>
      <c r="E850" s="130"/>
      <c r="F850" s="130"/>
      <c r="G850" s="130"/>
      <c r="H850" s="130"/>
      <c r="I850" s="130"/>
      <c r="J850" s="130"/>
      <c r="K850" s="130"/>
      <c r="L850" s="130"/>
      <c r="M850" s="130"/>
      <c r="N850" s="157"/>
      <c r="O850" s="158"/>
      <c r="P850" s="159"/>
      <c r="Q850" s="130"/>
      <c r="R850" s="130"/>
      <c r="S850" s="130"/>
      <c r="T850" s="130"/>
      <c r="U850" s="130"/>
      <c r="V850" s="130"/>
      <c r="W850" s="130"/>
      <c r="X850" s="130"/>
      <c r="Y850" s="130"/>
      <c r="Z850" s="130"/>
    </row>
    <row r="851" spans="1:26" ht="15.75" customHeight="1">
      <c r="A851" s="130"/>
      <c r="B851" s="130"/>
      <c r="C851" s="130"/>
      <c r="D851" s="130"/>
      <c r="E851" s="130"/>
      <c r="F851" s="130"/>
      <c r="G851" s="130"/>
      <c r="H851" s="130"/>
      <c r="I851" s="130"/>
      <c r="J851" s="130"/>
      <c r="K851" s="130"/>
      <c r="L851" s="130"/>
      <c r="M851" s="130"/>
      <c r="N851" s="157"/>
      <c r="O851" s="158"/>
      <c r="P851" s="159"/>
      <c r="Q851" s="130"/>
      <c r="R851" s="130"/>
      <c r="S851" s="130"/>
      <c r="T851" s="130"/>
      <c r="U851" s="130"/>
      <c r="V851" s="130"/>
      <c r="W851" s="130"/>
      <c r="X851" s="130"/>
      <c r="Y851" s="130"/>
      <c r="Z851" s="130"/>
    </row>
    <row r="852" spans="1:26" ht="15.75" customHeight="1">
      <c r="A852" s="130"/>
      <c r="B852" s="130"/>
      <c r="C852" s="130"/>
      <c r="D852" s="130"/>
      <c r="E852" s="130"/>
      <c r="F852" s="130"/>
      <c r="G852" s="130"/>
      <c r="H852" s="130"/>
      <c r="I852" s="130"/>
      <c r="J852" s="130"/>
      <c r="K852" s="130"/>
      <c r="L852" s="130"/>
      <c r="M852" s="130"/>
      <c r="N852" s="157"/>
      <c r="O852" s="158"/>
      <c r="P852" s="159"/>
      <c r="Q852" s="130"/>
      <c r="R852" s="130"/>
      <c r="S852" s="130"/>
      <c r="T852" s="130"/>
      <c r="U852" s="130"/>
      <c r="V852" s="130"/>
      <c r="W852" s="130"/>
      <c r="X852" s="130"/>
      <c r="Y852" s="130"/>
      <c r="Z852" s="130"/>
    </row>
    <row r="853" spans="1:26" ht="15.75" customHeight="1">
      <c r="A853" s="130"/>
      <c r="B853" s="130"/>
      <c r="C853" s="130"/>
      <c r="D853" s="130"/>
      <c r="E853" s="130"/>
      <c r="F853" s="130"/>
      <c r="G853" s="130"/>
      <c r="H853" s="130"/>
      <c r="I853" s="130"/>
      <c r="J853" s="130"/>
      <c r="K853" s="130"/>
      <c r="L853" s="130"/>
      <c r="M853" s="130"/>
      <c r="N853" s="157"/>
      <c r="O853" s="158"/>
      <c r="P853" s="159"/>
      <c r="Q853" s="130"/>
      <c r="R853" s="130"/>
      <c r="S853" s="130"/>
      <c r="T853" s="130"/>
      <c r="U853" s="130"/>
      <c r="V853" s="130"/>
      <c r="W853" s="130"/>
      <c r="X853" s="130"/>
      <c r="Y853" s="130"/>
      <c r="Z853" s="130"/>
    </row>
    <row r="854" spans="1:26" ht="15.75" customHeight="1">
      <c r="A854" s="130"/>
      <c r="B854" s="130"/>
      <c r="C854" s="130"/>
      <c r="D854" s="130"/>
      <c r="E854" s="130"/>
      <c r="F854" s="130"/>
      <c r="G854" s="130"/>
      <c r="H854" s="130"/>
      <c r="I854" s="130"/>
      <c r="J854" s="130"/>
      <c r="K854" s="130"/>
      <c r="L854" s="130"/>
      <c r="M854" s="130"/>
      <c r="N854" s="157"/>
      <c r="O854" s="158"/>
      <c r="P854" s="159"/>
      <c r="Q854" s="130"/>
      <c r="R854" s="130"/>
      <c r="S854" s="130"/>
      <c r="T854" s="130"/>
      <c r="U854" s="130"/>
      <c r="V854" s="130"/>
      <c r="W854" s="130"/>
      <c r="X854" s="130"/>
      <c r="Y854" s="130"/>
      <c r="Z854" s="130"/>
    </row>
    <row r="855" spans="1:26" ht="15.75" customHeight="1">
      <c r="A855" s="130"/>
      <c r="B855" s="130"/>
      <c r="C855" s="130"/>
      <c r="D855" s="130"/>
      <c r="E855" s="130"/>
      <c r="F855" s="130"/>
      <c r="G855" s="130"/>
      <c r="H855" s="130"/>
      <c r="I855" s="130"/>
      <c r="J855" s="130"/>
      <c r="K855" s="130"/>
      <c r="L855" s="130"/>
      <c r="M855" s="130"/>
      <c r="N855" s="157"/>
      <c r="O855" s="158"/>
      <c r="P855" s="159"/>
      <c r="Q855" s="130"/>
      <c r="R855" s="130"/>
      <c r="S855" s="130"/>
      <c r="T855" s="130"/>
      <c r="U855" s="130"/>
      <c r="V855" s="130"/>
      <c r="W855" s="130"/>
      <c r="X855" s="130"/>
      <c r="Y855" s="130"/>
      <c r="Z855" s="130"/>
    </row>
    <row r="856" spans="1:26" ht="15.75" customHeight="1">
      <c r="A856" s="130"/>
      <c r="B856" s="130"/>
      <c r="C856" s="130"/>
      <c r="D856" s="130"/>
      <c r="E856" s="130"/>
      <c r="F856" s="130"/>
      <c r="G856" s="130"/>
      <c r="H856" s="130"/>
      <c r="I856" s="130"/>
      <c r="J856" s="130"/>
      <c r="K856" s="130"/>
      <c r="L856" s="130"/>
      <c r="M856" s="130"/>
      <c r="N856" s="157"/>
      <c r="O856" s="158"/>
      <c r="P856" s="159"/>
      <c r="Q856" s="130"/>
      <c r="R856" s="130"/>
      <c r="S856" s="130"/>
      <c r="T856" s="130"/>
      <c r="U856" s="130"/>
      <c r="V856" s="130"/>
      <c r="W856" s="130"/>
      <c r="X856" s="130"/>
      <c r="Y856" s="130"/>
      <c r="Z856" s="130"/>
    </row>
    <row r="857" spans="1:26" ht="15.75" customHeight="1">
      <c r="A857" s="130"/>
      <c r="B857" s="130"/>
      <c r="C857" s="130"/>
      <c r="D857" s="130"/>
      <c r="E857" s="130"/>
      <c r="F857" s="130"/>
      <c r="G857" s="130"/>
      <c r="H857" s="130"/>
      <c r="I857" s="130"/>
      <c r="J857" s="130"/>
      <c r="K857" s="130"/>
      <c r="L857" s="130"/>
      <c r="M857" s="130"/>
      <c r="N857" s="157"/>
      <c r="O857" s="158"/>
      <c r="P857" s="159"/>
      <c r="Q857" s="130"/>
      <c r="R857" s="130"/>
      <c r="S857" s="130"/>
      <c r="T857" s="130"/>
      <c r="U857" s="130"/>
      <c r="V857" s="130"/>
      <c r="W857" s="130"/>
      <c r="X857" s="130"/>
      <c r="Y857" s="130"/>
      <c r="Z857" s="130"/>
    </row>
    <row r="858" spans="1:26" ht="15.75" customHeight="1">
      <c r="A858" s="130"/>
      <c r="B858" s="130"/>
      <c r="C858" s="130"/>
      <c r="D858" s="130"/>
      <c r="E858" s="130"/>
      <c r="F858" s="130"/>
      <c r="G858" s="130"/>
      <c r="H858" s="130"/>
      <c r="I858" s="130"/>
      <c r="J858" s="130"/>
      <c r="K858" s="130"/>
      <c r="L858" s="130"/>
      <c r="M858" s="130"/>
      <c r="N858" s="157"/>
      <c r="O858" s="158"/>
      <c r="P858" s="159"/>
      <c r="Q858" s="130"/>
      <c r="R858" s="130"/>
      <c r="S858" s="130"/>
      <c r="T858" s="130"/>
      <c r="U858" s="130"/>
      <c r="V858" s="130"/>
      <c r="W858" s="130"/>
      <c r="X858" s="130"/>
      <c r="Y858" s="130"/>
      <c r="Z858" s="130"/>
    </row>
    <row r="859" spans="1:26" ht="15.75" customHeight="1">
      <c r="A859" s="130"/>
      <c r="B859" s="130"/>
      <c r="C859" s="130"/>
      <c r="D859" s="130"/>
      <c r="E859" s="130"/>
      <c r="F859" s="130"/>
      <c r="G859" s="130"/>
      <c r="H859" s="130"/>
      <c r="I859" s="130"/>
      <c r="J859" s="130"/>
      <c r="K859" s="130"/>
      <c r="L859" s="130"/>
      <c r="M859" s="130"/>
      <c r="N859" s="157"/>
      <c r="O859" s="158"/>
      <c r="P859" s="159"/>
      <c r="Q859" s="130"/>
      <c r="R859" s="130"/>
      <c r="S859" s="130"/>
      <c r="T859" s="130"/>
      <c r="U859" s="130"/>
      <c r="V859" s="130"/>
      <c r="W859" s="130"/>
      <c r="X859" s="130"/>
      <c r="Y859" s="130"/>
      <c r="Z859" s="130"/>
    </row>
    <row r="860" spans="1:26" ht="15.75" customHeight="1">
      <c r="A860" s="130"/>
      <c r="B860" s="130"/>
      <c r="C860" s="130"/>
      <c r="D860" s="130"/>
      <c r="E860" s="130"/>
      <c r="F860" s="130"/>
      <c r="G860" s="130"/>
      <c r="H860" s="130"/>
      <c r="I860" s="130"/>
      <c r="J860" s="130"/>
      <c r="K860" s="130"/>
      <c r="L860" s="130"/>
      <c r="M860" s="130"/>
      <c r="N860" s="157"/>
      <c r="O860" s="158"/>
      <c r="P860" s="159"/>
      <c r="Q860" s="130"/>
      <c r="R860" s="130"/>
      <c r="S860" s="130"/>
      <c r="T860" s="130"/>
      <c r="U860" s="130"/>
      <c r="V860" s="130"/>
      <c r="W860" s="130"/>
      <c r="X860" s="130"/>
      <c r="Y860" s="130"/>
      <c r="Z860" s="130"/>
    </row>
    <row r="861" spans="1:26" ht="15.75" customHeight="1">
      <c r="A861" s="130"/>
      <c r="B861" s="130"/>
      <c r="C861" s="130"/>
      <c r="D861" s="130"/>
      <c r="E861" s="130"/>
      <c r="F861" s="130"/>
      <c r="G861" s="130"/>
      <c r="H861" s="130"/>
      <c r="I861" s="130"/>
      <c r="J861" s="130"/>
      <c r="K861" s="130"/>
      <c r="L861" s="130"/>
      <c r="M861" s="130"/>
      <c r="N861" s="157"/>
      <c r="O861" s="158"/>
      <c r="P861" s="159"/>
      <c r="Q861" s="130"/>
      <c r="R861" s="130"/>
      <c r="S861" s="130"/>
      <c r="T861" s="130"/>
      <c r="U861" s="130"/>
      <c r="V861" s="130"/>
      <c r="W861" s="130"/>
      <c r="X861" s="130"/>
      <c r="Y861" s="130"/>
      <c r="Z861" s="130"/>
    </row>
    <row r="862" spans="1:26" ht="15.75" customHeight="1">
      <c r="A862" s="130"/>
      <c r="B862" s="130"/>
      <c r="C862" s="130"/>
      <c r="D862" s="130"/>
      <c r="E862" s="130"/>
      <c r="F862" s="130"/>
      <c r="G862" s="130"/>
      <c r="H862" s="130"/>
      <c r="I862" s="130"/>
      <c r="J862" s="130"/>
      <c r="K862" s="130"/>
      <c r="L862" s="130"/>
      <c r="M862" s="130"/>
      <c r="N862" s="157"/>
      <c r="O862" s="158"/>
      <c r="P862" s="159"/>
      <c r="Q862" s="130"/>
      <c r="R862" s="130"/>
      <c r="S862" s="130"/>
      <c r="T862" s="130"/>
      <c r="U862" s="130"/>
      <c r="V862" s="130"/>
      <c r="W862" s="130"/>
      <c r="X862" s="130"/>
      <c r="Y862" s="130"/>
      <c r="Z862" s="130"/>
    </row>
    <row r="863" spans="1:26" ht="15.75" customHeight="1">
      <c r="A863" s="130"/>
      <c r="B863" s="130"/>
      <c r="C863" s="130"/>
      <c r="D863" s="130"/>
      <c r="E863" s="130"/>
      <c r="F863" s="130"/>
      <c r="G863" s="130"/>
      <c r="H863" s="130"/>
      <c r="I863" s="130"/>
      <c r="J863" s="130"/>
      <c r="K863" s="130"/>
      <c r="L863" s="130"/>
      <c r="M863" s="130"/>
      <c r="N863" s="157"/>
      <c r="O863" s="158"/>
      <c r="P863" s="159"/>
      <c r="Q863" s="130"/>
      <c r="R863" s="130"/>
      <c r="S863" s="130"/>
      <c r="T863" s="130"/>
      <c r="U863" s="130"/>
      <c r="V863" s="130"/>
      <c r="W863" s="130"/>
      <c r="X863" s="130"/>
      <c r="Y863" s="130"/>
      <c r="Z863" s="130"/>
    </row>
    <row r="864" spans="1:26" ht="15.75" customHeight="1">
      <c r="A864" s="130"/>
      <c r="B864" s="130"/>
      <c r="C864" s="130"/>
      <c r="D864" s="130"/>
      <c r="E864" s="130"/>
      <c r="F864" s="130"/>
      <c r="G864" s="130"/>
      <c r="H864" s="130"/>
      <c r="I864" s="130"/>
      <c r="J864" s="130"/>
      <c r="K864" s="130"/>
      <c r="L864" s="130"/>
      <c r="M864" s="130"/>
      <c r="N864" s="157"/>
      <c r="O864" s="158"/>
      <c r="P864" s="159"/>
      <c r="Q864" s="130"/>
      <c r="R864" s="130"/>
      <c r="S864" s="130"/>
      <c r="T864" s="130"/>
      <c r="U864" s="130"/>
      <c r="V864" s="130"/>
      <c r="W864" s="130"/>
      <c r="X864" s="130"/>
      <c r="Y864" s="130"/>
      <c r="Z864" s="130"/>
    </row>
    <row r="865" spans="1:26" ht="15.75" customHeight="1">
      <c r="A865" s="130"/>
      <c r="B865" s="130"/>
      <c r="C865" s="130"/>
      <c r="D865" s="130"/>
      <c r="E865" s="130"/>
      <c r="F865" s="130"/>
      <c r="G865" s="130"/>
      <c r="H865" s="130"/>
      <c r="I865" s="130"/>
      <c r="J865" s="130"/>
      <c r="K865" s="130"/>
      <c r="L865" s="130"/>
      <c r="M865" s="130"/>
      <c r="N865" s="157"/>
      <c r="O865" s="158"/>
      <c r="P865" s="159"/>
      <c r="Q865" s="130"/>
      <c r="R865" s="130"/>
      <c r="S865" s="130"/>
      <c r="T865" s="130"/>
      <c r="U865" s="130"/>
      <c r="V865" s="130"/>
      <c r="W865" s="130"/>
      <c r="X865" s="130"/>
      <c r="Y865" s="130"/>
      <c r="Z865" s="130"/>
    </row>
    <row r="866" spans="1:26" ht="15.75" customHeight="1">
      <c r="A866" s="130"/>
      <c r="B866" s="130"/>
      <c r="C866" s="130"/>
      <c r="D866" s="130"/>
      <c r="E866" s="130"/>
      <c r="F866" s="130"/>
      <c r="G866" s="130"/>
      <c r="H866" s="130"/>
      <c r="I866" s="130"/>
      <c r="J866" s="130"/>
      <c r="K866" s="130"/>
      <c r="L866" s="130"/>
      <c r="M866" s="130"/>
      <c r="N866" s="157"/>
      <c r="O866" s="158"/>
      <c r="P866" s="159"/>
      <c r="Q866" s="130"/>
      <c r="R866" s="130"/>
      <c r="S866" s="130"/>
      <c r="T866" s="130"/>
      <c r="U866" s="130"/>
      <c r="V866" s="130"/>
      <c r="W866" s="130"/>
      <c r="X866" s="130"/>
      <c r="Y866" s="130"/>
      <c r="Z866" s="130"/>
    </row>
    <row r="867" spans="1:26" ht="15.75" customHeight="1">
      <c r="A867" s="130"/>
      <c r="B867" s="130"/>
      <c r="C867" s="130"/>
      <c r="D867" s="130"/>
      <c r="E867" s="130"/>
      <c r="F867" s="130"/>
      <c r="G867" s="130"/>
      <c r="H867" s="130"/>
      <c r="I867" s="130"/>
      <c r="J867" s="130"/>
      <c r="K867" s="130"/>
      <c r="L867" s="130"/>
      <c r="M867" s="130"/>
      <c r="N867" s="157"/>
      <c r="O867" s="158"/>
      <c r="P867" s="159"/>
      <c r="Q867" s="130"/>
      <c r="R867" s="130"/>
      <c r="S867" s="130"/>
      <c r="T867" s="130"/>
      <c r="U867" s="130"/>
      <c r="V867" s="130"/>
      <c r="W867" s="130"/>
      <c r="X867" s="130"/>
      <c r="Y867" s="130"/>
      <c r="Z867" s="130"/>
    </row>
    <row r="868" spans="1:26" ht="15.75" customHeight="1">
      <c r="A868" s="130"/>
      <c r="B868" s="130"/>
      <c r="C868" s="130"/>
      <c r="D868" s="130"/>
      <c r="E868" s="130"/>
      <c r="F868" s="130"/>
      <c r="G868" s="130"/>
      <c r="H868" s="130"/>
      <c r="I868" s="130"/>
      <c r="J868" s="130"/>
      <c r="K868" s="130"/>
      <c r="L868" s="130"/>
      <c r="M868" s="130"/>
      <c r="N868" s="157"/>
      <c r="O868" s="158"/>
      <c r="P868" s="159"/>
      <c r="Q868" s="130"/>
      <c r="R868" s="130"/>
      <c r="S868" s="130"/>
      <c r="T868" s="130"/>
      <c r="U868" s="130"/>
      <c r="V868" s="130"/>
      <c r="W868" s="130"/>
      <c r="X868" s="130"/>
      <c r="Y868" s="130"/>
      <c r="Z868" s="130"/>
    </row>
    <row r="869" spans="1:26" ht="15.75" customHeight="1">
      <c r="A869" s="130"/>
      <c r="B869" s="130"/>
      <c r="C869" s="130"/>
      <c r="D869" s="130"/>
      <c r="E869" s="130"/>
      <c r="F869" s="130"/>
      <c r="G869" s="130"/>
      <c r="H869" s="130"/>
      <c r="I869" s="130"/>
      <c r="J869" s="130"/>
      <c r="K869" s="130"/>
      <c r="L869" s="130"/>
      <c r="M869" s="130"/>
      <c r="N869" s="157"/>
      <c r="O869" s="158"/>
      <c r="P869" s="159"/>
      <c r="Q869" s="130"/>
      <c r="R869" s="130"/>
      <c r="S869" s="130"/>
      <c r="T869" s="130"/>
      <c r="U869" s="130"/>
      <c r="V869" s="130"/>
      <c r="W869" s="130"/>
      <c r="X869" s="130"/>
      <c r="Y869" s="130"/>
      <c r="Z869" s="130"/>
    </row>
    <row r="870" spans="1:26" ht="15.75" customHeight="1">
      <c r="A870" s="130"/>
      <c r="B870" s="130"/>
      <c r="C870" s="130"/>
      <c r="D870" s="130"/>
      <c r="E870" s="130"/>
      <c r="F870" s="130"/>
      <c r="G870" s="130"/>
      <c r="H870" s="130"/>
      <c r="I870" s="130"/>
      <c r="J870" s="130"/>
      <c r="K870" s="130"/>
      <c r="L870" s="130"/>
      <c r="M870" s="130"/>
      <c r="N870" s="157"/>
      <c r="O870" s="158"/>
      <c r="P870" s="159"/>
      <c r="Q870" s="130"/>
      <c r="R870" s="130"/>
      <c r="S870" s="130"/>
      <c r="T870" s="130"/>
      <c r="U870" s="130"/>
      <c r="V870" s="130"/>
      <c r="W870" s="130"/>
      <c r="X870" s="130"/>
      <c r="Y870" s="130"/>
      <c r="Z870" s="130"/>
    </row>
    <row r="871" spans="1:26" ht="15.75" customHeight="1">
      <c r="A871" s="130"/>
      <c r="B871" s="130"/>
      <c r="C871" s="130"/>
      <c r="D871" s="130"/>
      <c r="E871" s="130"/>
      <c r="F871" s="130"/>
      <c r="G871" s="130"/>
      <c r="H871" s="130"/>
      <c r="I871" s="130"/>
      <c r="J871" s="130"/>
      <c r="K871" s="130"/>
      <c r="L871" s="130"/>
      <c r="M871" s="130"/>
      <c r="N871" s="157"/>
      <c r="O871" s="158"/>
      <c r="P871" s="159"/>
      <c r="Q871" s="130"/>
      <c r="R871" s="130"/>
      <c r="S871" s="130"/>
      <c r="T871" s="130"/>
      <c r="U871" s="130"/>
      <c r="V871" s="130"/>
      <c r="W871" s="130"/>
      <c r="X871" s="130"/>
      <c r="Y871" s="130"/>
      <c r="Z871" s="130"/>
    </row>
    <row r="872" spans="1:26" ht="15.75" customHeight="1">
      <c r="A872" s="130"/>
      <c r="B872" s="130"/>
      <c r="C872" s="130"/>
      <c r="D872" s="130"/>
      <c r="E872" s="130"/>
      <c r="F872" s="130"/>
      <c r="G872" s="130"/>
      <c r="H872" s="130"/>
      <c r="I872" s="130"/>
      <c r="J872" s="130"/>
      <c r="K872" s="130"/>
      <c r="L872" s="130"/>
      <c r="M872" s="130"/>
      <c r="N872" s="157"/>
      <c r="O872" s="158"/>
      <c r="P872" s="159"/>
      <c r="Q872" s="130"/>
      <c r="R872" s="130"/>
      <c r="S872" s="130"/>
      <c r="T872" s="130"/>
      <c r="U872" s="130"/>
      <c r="V872" s="130"/>
      <c r="W872" s="130"/>
      <c r="X872" s="130"/>
      <c r="Y872" s="130"/>
      <c r="Z872" s="130"/>
    </row>
    <row r="873" spans="1:26" ht="15.75" customHeight="1">
      <c r="A873" s="130"/>
      <c r="B873" s="130"/>
      <c r="C873" s="130"/>
      <c r="D873" s="130"/>
      <c r="E873" s="130"/>
      <c r="F873" s="130"/>
      <c r="G873" s="130"/>
      <c r="H873" s="130"/>
      <c r="I873" s="130"/>
      <c r="J873" s="130"/>
      <c r="K873" s="130"/>
      <c r="L873" s="130"/>
      <c r="M873" s="130"/>
      <c r="N873" s="157"/>
      <c r="O873" s="158"/>
      <c r="P873" s="159"/>
      <c r="Q873" s="130"/>
      <c r="R873" s="130"/>
      <c r="S873" s="130"/>
      <c r="T873" s="130"/>
      <c r="U873" s="130"/>
      <c r="V873" s="130"/>
      <c r="W873" s="130"/>
      <c r="X873" s="130"/>
      <c r="Y873" s="130"/>
      <c r="Z873" s="130"/>
    </row>
    <row r="874" spans="1:26" ht="15.75" customHeight="1">
      <c r="A874" s="130"/>
      <c r="B874" s="130"/>
      <c r="C874" s="130"/>
      <c r="D874" s="130"/>
      <c r="E874" s="130"/>
      <c r="F874" s="130"/>
      <c r="G874" s="130"/>
      <c r="H874" s="130"/>
      <c r="I874" s="130"/>
      <c r="J874" s="130"/>
      <c r="K874" s="130"/>
      <c r="L874" s="130"/>
      <c r="M874" s="130"/>
      <c r="N874" s="157"/>
      <c r="O874" s="158"/>
      <c r="P874" s="159"/>
      <c r="Q874" s="130"/>
      <c r="R874" s="130"/>
      <c r="S874" s="130"/>
      <c r="T874" s="130"/>
      <c r="U874" s="130"/>
      <c r="V874" s="130"/>
      <c r="W874" s="130"/>
      <c r="X874" s="130"/>
      <c r="Y874" s="130"/>
      <c r="Z874" s="130"/>
    </row>
    <row r="875" spans="1:26" ht="15.75" customHeight="1">
      <c r="A875" s="130"/>
      <c r="B875" s="130"/>
      <c r="C875" s="130"/>
      <c r="D875" s="130"/>
      <c r="E875" s="130"/>
      <c r="F875" s="130"/>
      <c r="G875" s="130"/>
      <c r="H875" s="130"/>
      <c r="I875" s="130"/>
      <c r="J875" s="130"/>
      <c r="K875" s="130"/>
      <c r="L875" s="130"/>
      <c r="M875" s="130"/>
      <c r="N875" s="157"/>
      <c r="O875" s="158"/>
      <c r="P875" s="159"/>
      <c r="Q875" s="130"/>
      <c r="R875" s="130"/>
      <c r="S875" s="130"/>
      <c r="T875" s="130"/>
      <c r="U875" s="130"/>
      <c r="V875" s="130"/>
      <c r="W875" s="130"/>
      <c r="X875" s="130"/>
      <c r="Y875" s="130"/>
      <c r="Z875" s="130"/>
    </row>
    <row r="876" spans="1:26" ht="15.75" customHeight="1">
      <c r="A876" s="130"/>
      <c r="B876" s="130"/>
      <c r="C876" s="130"/>
      <c r="D876" s="130"/>
      <c r="E876" s="130"/>
      <c r="F876" s="130"/>
      <c r="G876" s="130"/>
      <c r="H876" s="130"/>
      <c r="I876" s="130"/>
      <c r="J876" s="130"/>
      <c r="K876" s="130"/>
      <c r="L876" s="130"/>
      <c r="M876" s="130"/>
      <c r="N876" s="157"/>
      <c r="O876" s="158"/>
      <c r="P876" s="159"/>
      <c r="Q876" s="130"/>
      <c r="R876" s="130"/>
      <c r="S876" s="130"/>
      <c r="T876" s="130"/>
      <c r="U876" s="130"/>
      <c r="V876" s="130"/>
      <c r="W876" s="130"/>
      <c r="X876" s="130"/>
      <c r="Y876" s="130"/>
      <c r="Z876" s="130"/>
    </row>
    <row r="877" spans="1:26" ht="15.75" customHeight="1">
      <c r="A877" s="130"/>
      <c r="B877" s="130"/>
      <c r="C877" s="130"/>
      <c r="D877" s="130"/>
      <c r="E877" s="130"/>
      <c r="F877" s="130"/>
      <c r="G877" s="130"/>
      <c r="H877" s="130"/>
      <c r="I877" s="130"/>
      <c r="J877" s="130"/>
      <c r="K877" s="130"/>
      <c r="L877" s="130"/>
      <c r="M877" s="130"/>
      <c r="N877" s="157"/>
      <c r="O877" s="158"/>
      <c r="P877" s="159"/>
      <c r="Q877" s="130"/>
      <c r="R877" s="130"/>
      <c r="S877" s="130"/>
      <c r="T877" s="130"/>
      <c r="U877" s="130"/>
      <c r="V877" s="130"/>
      <c r="W877" s="130"/>
      <c r="X877" s="130"/>
      <c r="Y877" s="130"/>
      <c r="Z877" s="130"/>
    </row>
    <row r="878" spans="1:26" ht="15.75" customHeight="1">
      <c r="A878" s="130"/>
      <c r="B878" s="130"/>
      <c r="C878" s="130"/>
      <c r="D878" s="130"/>
      <c r="E878" s="130"/>
      <c r="F878" s="130"/>
      <c r="G878" s="130"/>
      <c r="H878" s="130"/>
      <c r="I878" s="130"/>
      <c r="J878" s="130"/>
      <c r="K878" s="130"/>
      <c r="L878" s="130"/>
      <c r="M878" s="130"/>
      <c r="N878" s="157"/>
      <c r="O878" s="158"/>
      <c r="P878" s="159"/>
      <c r="Q878" s="130"/>
      <c r="R878" s="130"/>
      <c r="S878" s="130"/>
      <c r="T878" s="130"/>
      <c r="U878" s="130"/>
      <c r="V878" s="130"/>
      <c r="W878" s="130"/>
      <c r="X878" s="130"/>
      <c r="Y878" s="130"/>
      <c r="Z878" s="130"/>
    </row>
    <row r="879" spans="1:26" ht="15.75" customHeight="1">
      <c r="A879" s="130"/>
      <c r="B879" s="130"/>
      <c r="C879" s="130"/>
      <c r="D879" s="130"/>
      <c r="E879" s="130"/>
      <c r="F879" s="130"/>
      <c r="G879" s="130"/>
      <c r="H879" s="130"/>
      <c r="I879" s="130"/>
      <c r="J879" s="130"/>
      <c r="K879" s="130"/>
      <c r="L879" s="130"/>
      <c r="M879" s="130"/>
      <c r="N879" s="157"/>
      <c r="O879" s="158"/>
      <c r="P879" s="159"/>
      <c r="Q879" s="130"/>
      <c r="R879" s="130"/>
      <c r="S879" s="130"/>
      <c r="T879" s="130"/>
      <c r="U879" s="130"/>
      <c r="V879" s="130"/>
      <c r="W879" s="130"/>
      <c r="X879" s="130"/>
      <c r="Y879" s="130"/>
      <c r="Z879" s="130"/>
    </row>
    <row r="880" spans="1:26" ht="15.75" customHeight="1">
      <c r="A880" s="130"/>
      <c r="B880" s="130"/>
      <c r="C880" s="130"/>
      <c r="D880" s="130"/>
      <c r="E880" s="130"/>
      <c r="F880" s="130"/>
      <c r="G880" s="130"/>
      <c r="H880" s="130"/>
      <c r="I880" s="130"/>
      <c r="J880" s="130"/>
      <c r="K880" s="130"/>
      <c r="L880" s="130"/>
      <c r="M880" s="130"/>
      <c r="N880" s="157"/>
      <c r="O880" s="158"/>
      <c r="P880" s="159"/>
      <c r="Q880" s="130"/>
      <c r="R880" s="130"/>
      <c r="S880" s="130"/>
      <c r="T880" s="130"/>
      <c r="U880" s="130"/>
      <c r="V880" s="130"/>
      <c r="W880" s="130"/>
      <c r="X880" s="130"/>
      <c r="Y880" s="130"/>
      <c r="Z880" s="130"/>
    </row>
    <row r="881" spans="1:26" ht="15.75" customHeight="1">
      <c r="A881" s="130"/>
      <c r="B881" s="130"/>
      <c r="C881" s="130"/>
      <c r="D881" s="130"/>
      <c r="E881" s="130"/>
      <c r="F881" s="130"/>
      <c r="G881" s="130"/>
      <c r="H881" s="130"/>
      <c r="I881" s="130"/>
      <c r="J881" s="130"/>
      <c r="K881" s="130"/>
      <c r="L881" s="130"/>
      <c r="M881" s="130"/>
      <c r="N881" s="157"/>
      <c r="O881" s="158"/>
      <c r="P881" s="159"/>
      <c r="Q881" s="130"/>
      <c r="R881" s="130"/>
      <c r="S881" s="130"/>
      <c r="T881" s="130"/>
      <c r="U881" s="130"/>
      <c r="V881" s="130"/>
      <c r="W881" s="130"/>
      <c r="X881" s="130"/>
      <c r="Y881" s="130"/>
      <c r="Z881" s="130"/>
    </row>
    <row r="882" spans="1:26" ht="15.75" customHeight="1">
      <c r="A882" s="130"/>
      <c r="B882" s="130"/>
      <c r="C882" s="130"/>
      <c r="D882" s="130"/>
      <c r="E882" s="130"/>
      <c r="F882" s="130"/>
      <c r="G882" s="130"/>
      <c r="H882" s="130"/>
      <c r="I882" s="130"/>
      <c r="J882" s="130"/>
      <c r="K882" s="130"/>
      <c r="L882" s="130"/>
      <c r="M882" s="130"/>
      <c r="N882" s="157"/>
      <c r="O882" s="158"/>
      <c r="P882" s="159"/>
      <c r="Q882" s="130"/>
      <c r="R882" s="130"/>
      <c r="S882" s="130"/>
      <c r="T882" s="130"/>
      <c r="U882" s="130"/>
      <c r="V882" s="130"/>
      <c r="W882" s="130"/>
      <c r="X882" s="130"/>
      <c r="Y882" s="130"/>
      <c r="Z882" s="130"/>
    </row>
    <row r="883" spans="1:26" ht="15.75" customHeight="1">
      <c r="A883" s="130"/>
      <c r="B883" s="130"/>
      <c r="C883" s="130"/>
      <c r="D883" s="130"/>
      <c r="E883" s="130"/>
      <c r="F883" s="130"/>
      <c r="G883" s="130"/>
      <c r="H883" s="130"/>
      <c r="I883" s="130"/>
      <c r="J883" s="130"/>
      <c r="K883" s="130"/>
      <c r="L883" s="130"/>
      <c r="M883" s="130"/>
      <c r="N883" s="157"/>
      <c r="O883" s="158"/>
      <c r="P883" s="159"/>
      <c r="Q883" s="130"/>
      <c r="R883" s="130"/>
      <c r="S883" s="130"/>
      <c r="T883" s="130"/>
      <c r="U883" s="130"/>
      <c r="V883" s="130"/>
      <c r="W883" s="130"/>
      <c r="X883" s="130"/>
      <c r="Y883" s="130"/>
      <c r="Z883" s="130"/>
    </row>
    <row r="884" spans="1:26" ht="15.75" customHeight="1">
      <c r="A884" s="130"/>
      <c r="B884" s="130"/>
      <c r="C884" s="130"/>
      <c r="D884" s="130"/>
      <c r="E884" s="130"/>
      <c r="F884" s="130"/>
      <c r="G884" s="130"/>
      <c r="H884" s="130"/>
      <c r="I884" s="130"/>
      <c r="J884" s="130"/>
      <c r="K884" s="130"/>
      <c r="L884" s="130"/>
      <c r="M884" s="130"/>
      <c r="N884" s="157"/>
      <c r="O884" s="158"/>
      <c r="P884" s="159"/>
      <c r="Q884" s="130"/>
      <c r="R884" s="130"/>
      <c r="S884" s="130"/>
      <c r="T884" s="130"/>
      <c r="U884" s="130"/>
      <c r="V884" s="130"/>
      <c r="W884" s="130"/>
      <c r="X884" s="130"/>
      <c r="Y884" s="130"/>
      <c r="Z884" s="130"/>
    </row>
    <row r="885" spans="1:26" ht="15.75" customHeight="1">
      <c r="A885" s="130"/>
      <c r="B885" s="130"/>
      <c r="C885" s="130"/>
      <c r="D885" s="130"/>
      <c r="E885" s="130"/>
      <c r="F885" s="130"/>
      <c r="G885" s="130"/>
      <c r="H885" s="130"/>
      <c r="I885" s="130"/>
      <c r="J885" s="130"/>
      <c r="K885" s="130"/>
      <c r="L885" s="130"/>
      <c r="M885" s="130"/>
      <c r="N885" s="157"/>
      <c r="O885" s="158"/>
      <c r="P885" s="159"/>
      <c r="Q885" s="130"/>
      <c r="R885" s="130"/>
      <c r="S885" s="130"/>
      <c r="T885" s="130"/>
      <c r="U885" s="130"/>
      <c r="V885" s="130"/>
      <c r="W885" s="130"/>
      <c r="X885" s="130"/>
      <c r="Y885" s="130"/>
      <c r="Z885" s="130"/>
    </row>
    <row r="886" spans="1:26" ht="15.75" customHeight="1">
      <c r="A886" s="130"/>
      <c r="B886" s="130"/>
      <c r="C886" s="130"/>
      <c r="D886" s="130"/>
      <c r="E886" s="130"/>
      <c r="F886" s="130"/>
      <c r="G886" s="130"/>
      <c r="H886" s="130"/>
      <c r="I886" s="130"/>
      <c r="J886" s="130"/>
      <c r="K886" s="130"/>
      <c r="L886" s="130"/>
      <c r="M886" s="130"/>
      <c r="N886" s="157"/>
      <c r="O886" s="158"/>
      <c r="P886" s="159"/>
      <c r="Q886" s="130"/>
      <c r="R886" s="130"/>
      <c r="S886" s="130"/>
      <c r="T886" s="130"/>
      <c r="U886" s="130"/>
      <c r="V886" s="130"/>
      <c r="W886" s="130"/>
      <c r="X886" s="130"/>
      <c r="Y886" s="130"/>
      <c r="Z886" s="130"/>
    </row>
    <row r="887" spans="1:26" ht="15.75" customHeight="1">
      <c r="A887" s="130"/>
      <c r="B887" s="130"/>
      <c r="C887" s="130"/>
      <c r="D887" s="130"/>
      <c r="E887" s="130"/>
      <c r="F887" s="130"/>
      <c r="G887" s="130"/>
      <c r="H887" s="130"/>
      <c r="I887" s="130"/>
      <c r="J887" s="130"/>
      <c r="K887" s="130"/>
      <c r="L887" s="130"/>
      <c r="M887" s="130"/>
      <c r="N887" s="157"/>
      <c r="O887" s="158"/>
      <c r="P887" s="159"/>
      <c r="Q887" s="130"/>
      <c r="R887" s="130"/>
      <c r="S887" s="130"/>
      <c r="T887" s="130"/>
      <c r="U887" s="130"/>
      <c r="V887" s="130"/>
      <c r="W887" s="130"/>
      <c r="X887" s="130"/>
      <c r="Y887" s="130"/>
      <c r="Z887" s="130"/>
    </row>
    <row r="888" spans="1:26" ht="15.75" customHeight="1">
      <c r="A888" s="130"/>
      <c r="B888" s="130"/>
      <c r="C888" s="130"/>
      <c r="D888" s="130"/>
      <c r="E888" s="130"/>
      <c r="F888" s="130"/>
      <c r="G888" s="130"/>
      <c r="H888" s="130"/>
      <c r="I888" s="130"/>
      <c r="J888" s="130"/>
      <c r="K888" s="130"/>
      <c r="L888" s="130"/>
      <c r="M888" s="130"/>
      <c r="N888" s="157"/>
      <c r="O888" s="158"/>
      <c r="P888" s="159"/>
      <c r="Q888" s="130"/>
      <c r="R888" s="130"/>
      <c r="S888" s="130"/>
      <c r="T888" s="130"/>
      <c r="U888" s="130"/>
      <c r="V888" s="130"/>
      <c r="W888" s="130"/>
      <c r="X888" s="130"/>
      <c r="Y888" s="130"/>
      <c r="Z888" s="130"/>
    </row>
    <row r="889" spans="1:26" ht="15.75" customHeight="1">
      <c r="A889" s="130"/>
      <c r="B889" s="130"/>
      <c r="C889" s="130"/>
      <c r="D889" s="130"/>
      <c r="E889" s="130"/>
      <c r="F889" s="130"/>
      <c r="G889" s="130"/>
      <c r="H889" s="130"/>
      <c r="I889" s="130"/>
      <c r="J889" s="130"/>
      <c r="K889" s="130"/>
      <c r="L889" s="130"/>
      <c r="M889" s="130"/>
      <c r="N889" s="157"/>
      <c r="O889" s="158"/>
      <c r="P889" s="159"/>
      <c r="Q889" s="130"/>
      <c r="R889" s="130"/>
      <c r="S889" s="130"/>
      <c r="T889" s="130"/>
      <c r="U889" s="130"/>
      <c r="V889" s="130"/>
      <c r="W889" s="130"/>
      <c r="X889" s="130"/>
      <c r="Y889" s="130"/>
      <c r="Z889" s="130"/>
    </row>
    <row r="890" spans="1:26" ht="15.75" customHeight="1">
      <c r="A890" s="130"/>
      <c r="B890" s="130"/>
      <c r="C890" s="130"/>
      <c r="D890" s="130"/>
      <c r="E890" s="130"/>
      <c r="F890" s="130"/>
      <c r="G890" s="130"/>
      <c r="H890" s="130"/>
      <c r="I890" s="130"/>
      <c r="J890" s="130"/>
      <c r="K890" s="130"/>
      <c r="L890" s="130"/>
      <c r="M890" s="130"/>
      <c r="N890" s="157"/>
      <c r="O890" s="158"/>
      <c r="P890" s="159"/>
      <c r="Q890" s="130"/>
      <c r="R890" s="130"/>
      <c r="S890" s="130"/>
      <c r="T890" s="130"/>
      <c r="U890" s="130"/>
      <c r="V890" s="130"/>
      <c r="W890" s="130"/>
      <c r="X890" s="130"/>
      <c r="Y890" s="130"/>
      <c r="Z890" s="130"/>
    </row>
    <row r="891" spans="1:26" ht="15.75" customHeight="1">
      <c r="A891" s="130"/>
      <c r="B891" s="130"/>
      <c r="C891" s="130"/>
      <c r="D891" s="130"/>
      <c r="E891" s="130"/>
      <c r="F891" s="130"/>
      <c r="G891" s="130"/>
      <c r="H891" s="130"/>
      <c r="I891" s="130"/>
      <c r="J891" s="130"/>
      <c r="K891" s="130"/>
      <c r="L891" s="130"/>
      <c r="M891" s="130"/>
      <c r="N891" s="157"/>
      <c r="O891" s="158"/>
      <c r="P891" s="159"/>
      <c r="Q891" s="130"/>
      <c r="R891" s="130"/>
      <c r="S891" s="130"/>
      <c r="T891" s="130"/>
      <c r="U891" s="130"/>
      <c r="V891" s="130"/>
      <c r="W891" s="130"/>
      <c r="X891" s="130"/>
      <c r="Y891" s="130"/>
      <c r="Z891" s="130"/>
    </row>
    <row r="892" spans="1:26" ht="15.75" customHeight="1">
      <c r="A892" s="130"/>
      <c r="B892" s="130"/>
      <c r="C892" s="130"/>
      <c r="D892" s="130"/>
      <c r="E892" s="130"/>
      <c r="F892" s="130"/>
      <c r="G892" s="130"/>
      <c r="H892" s="130"/>
      <c r="I892" s="130"/>
      <c r="J892" s="130"/>
      <c r="K892" s="130"/>
      <c r="L892" s="130"/>
      <c r="M892" s="130"/>
      <c r="N892" s="157"/>
      <c r="O892" s="158"/>
      <c r="P892" s="159"/>
      <c r="Q892" s="130"/>
      <c r="R892" s="130"/>
      <c r="S892" s="130"/>
      <c r="T892" s="130"/>
      <c r="U892" s="130"/>
      <c r="V892" s="130"/>
      <c r="W892" s="130"/>
      <c r="X892" s="130"/>
      <c r="Y892" s="130"/>
      <c r="Z892" s="130"/>
    </row>
    <row r="893" spans="1:26" ht="15.75" customHeight="1">
      <c r="A893" s="130"/>
      <c r="B893" s="130"/>
      <c r="C893" s="130"/>
      <c r="D893" s="130"/>
      <c r="E893" s="130"/>
      <c r="F893" s="130"/>
      <c r="G893" s="130"/>
      <c r="H893" s="130"/>
      <c r="I893" s="130"/>
      <c r="J893" s="130"/>
      <c r="K893" s="130"/>
      <c r="L893" s="130"/>
      <c r="M893" s="130"/>
      <c r="N893" s="157"/>
      <c r="O893" s="158"/>
      <c r="P893" s="159"/>
      <c r="Q893" s="130"/>
      <c r="R893" s="130"/>
      <c r="S893" s="130"/>
      <c r="T893" s="130"/>
      <c r="U893" s="130"/>
      <c r="V893" s="130"/>
      <c r="W893" s="130"/>
      <c r="X893" s="130"/>
      <c r="Y893" s="130"/>
      <c r="Z893" s="130"/>
    </row>
    <row r="894" spans="1:26" ht="15.75" customHeight="1">
      <c r="A894" s="130"/>
      <c r="B894" s="130"/>
      <c r="C894" s="130"/>
      <c r="D894" s="130"/>
      <c r="E894" s="130"/>
      <c r="F894" s="130"/>
      <c r="G894" s="130"/>
      <c r="H894" s="130"/>
      <c r="I894" s="130"/>
      <c r="J894" s="130"/>
      <c r="K894" s="130"/>
      <c r="L894" s="130"/>
      <c r="M894" s="130"/>
      <c r="N894" s="157"/>
      <c r="O894" s="158"/>
      <c r="P894" s="159"/>
      <c r="Q894" s="130"/>
      <c r="R894" s="130"/>
      <c r="S894" s="130"/>
      <c r="T894" s="130"/>
      <c r="U894" s="130"/>
      <c r="V894" s="130"/>
      <c r="W894" s="130"/>
      <c r="X894" s="130"/>
      <c r="Y894" s="130"/>
      <c r="Z894" s="130"/>
    </row>
    <row r="895" spans="1:26" ht="15.75" customHeight="1">
      <c r="A895" s="130"/>
      <c r="B895" s="130"/>
      <c r="C895" s="130"/>
      <c r="D895" s="130"/>
      <c r="E895" s="130"/>
      <c r="F895" s="130"/>
      <c r="G895" s="130"/>
      <c r="H895" s="130"/>
      <c r="I895" s="130"/>
      <c r="J895" s="130"/>
      <c r="K895" s="130"/>
      <c r="L895" s="130"/>
      <c r="M895" s="130"/>
      <c r="N895" s="157"/>
      <c r="O895" s="158"/>
      <c r="P895" s="159"/>
      <c r="Q895" s="130"/>
      <c r="R895" s="130"/>
      <c r="S895" s="130"/>
      <c r="T895" s="130"/>
      <c r="U895" s="130"/>
      <c r="V895" s="130"/>
      <c r="W895" s="130"/>
      <c r="X895" s="130"/>
      <c r="Y895" s="130"/>
      <c r="Z895" s="130"/>
    </row>
    <row r="896" spans="1:26" ht="15.75" customHeight="1">
      <c r="A896" s="130"/>
      <c r="B896" s="130"/>
      <c r="C896" s="130"/>
      <c r="D896" s="130"/>
      <c r="E896" s="130"/>
      <c r="F896" s="130"/>
      <c r="G896" s="130"/>
      <c r="H896" s="130"/>
      <c r="I896" s="130"/>
      <c r="J896" s="130"/>
      <c r="K896" s="130"/>
      <c r="L896" s="130"/>
      <c r="M896" s="130"/>
      <c r="N896" s="157"/>
      <c r="O896" s="158"/>
      <c r="P896" s="159"/>
      <c r="Q896" s="130"/>
      <c r="R896" s="130"/>
      <c r="S896" s="130"/>
      <c r="T896" s="130"/>
      <c r="U896" s="130"/>
      <c r="V896" s="130"/>
      <c r="W896" s="130"/>
      <c r="X896" s="130"/>
      <c r="Y896" s="130"/>
      <c r="Z896" s="130"/>
    </row>
    <row r="897" spans="1:26" ht="15.75" customHeight="1">
      <c r="A897" s="130"/>
      <c r="B897" s="130"/>
      <c r="C897" s="130"/>
      <c r="D897" s="130"/>
      <c r="E897" s="130"/>
      <c r="F897" s="130"/>
      <c r="G897" s="130"/>
      <c r="H897" s="130"/>
      <c r="I897" s="130"/>
      <c r="J897" s="130"/>
      <c r="K897" s="130"/>
      <c r="L897" s="130"/>
      <c r="M897" s="130"/>
      <c r="N897" s="157"/>
      <c r="O897" s="158"/>
      <c r="P897" s="159"/>
      <c r="Q897" s="130"/>
      <c r="R897" s="130"/>
      <c r="S897" s="130"/>
      <c r="T897" s="130"/>
      <c r="U897" s="130"/>
      <c r="V897" s="130"/>
      <c r="W897" s="130"/>
      <c r="X897" s="130"/>
      <c r="Y897" s="130"/>
      <c r="Z897" s="130"/>
    </row>
    <row r="898" spans="1:26" ht="15.75" customHeight="1">
      <c r="A898" s="130"/>
      <c r="B898" s="130"/>
      <c r="C898" s="130"/>
      <c r="D898" s="130"/>
      <c r="E898" s="130"/>
      <c r="F898" s="130"/>
      <c r="G898" s="130"/>
      <c r="H898" s="130"/>
      <c r="I898" s="130"/>
      <c r="J898" s="130"/>
      <c r="K898" s="130"/>
      <c r="L898" s="130"/>
      <c r="M898" s="130"/>
      <c r="N898" s="157"/>
      <c r="O898" s="158"/>
      <c r="P898" s="159"/>
      <c r="Q898" s="130"/>
      <c r="R898" s="130"/>
      <c r="S898" s="130"/>
      <c r="T898" s="130"/>
      <c r="U898" s="130"/>
      <c r="V898" s="130"/>
      <c r="W898" s="130"/>
      <c r="X898" s="130"/>
      <c r="Y898" s="130"/>
      <c r="Z898" s="130"/>
    </row>
    <row r="899" spans="1:26" ht="15.75" customHeight="1">
      <c r="A899" s="130"/>
      <c r="B899" s="130"/>
      <c r="C899" s="130"/>
      <c r="D899" s="130"/>
      <c r="E899" s="130"/>
      <c r="F899" s="130"/>
      <c r="G899" s="130"/>
      <c r="H899" s="130"/>
      <c r="I899" s="130"/>
      <c r="J899" s="130"/>
      <c r="K899" s="130"/>
      <c r="L899" s="130"/>
      <c r="M899" s="130"/>
      <c r="N899" s="157"/>
      <c r="O899" s="158"/>
      <c r="P899" s="159"/>
      <c r="Q899" s="130"/>
      <c r="R899" s="130"/>
      <c r="S899" s="130"/>
      <c r="T899" s="130"/>
      <c r="U899" s="130"/>
      <c r="V899" s="130"/>
      <c r="W899" s="130"/>
      <c r="X899" s="130"/>
      <c r="Y899" s="130"/>
      <c r="Z899" s="130"/>
    </row>
    <row r="900" spans="1:26" ht="15.75" customHeight="1">
      <c r="A900" s="130"/>
      <c r="B900" s="130"/>
      <c r="C900" s="130"/>
      <c r="D900" s="130"/>
      <c r="E900" s="130"/>
      <c r="F900" s="130"/>
      <c r="G900" s="130"/>
      <c r="H900" s="130"/>
      <c r="I900" s="130"/>
      <c r="J900" s="130"/>
      <c r="K900" s="130"/>
      <c r="L900" s="130"/>
      <c r="M900" s="130"/>
      <c r="N900" s="157"/>
      <c r="O900" s="158"/>
      <c r="P900" s="159"/>
      <c r="Q900" s="130"/>
      <c r="R900" s="130"/>
      <c r="S900" s="130"/>
      <c r="T900" s="130"/>
      <c r="U900" s="130"/>
      <c r="V900" s="130"/>
      <c r="W900" s="130"/>
      <c r="X900" s="130"/>
      <c r="Y900" s="130"/>
      <c r="Z900" s="130"/>
    </row>
    <row r="901" spans="1:26" ht="15.75" customHeight="1">
      <c r="A901" s="130"/>
      <c r="B901" s="130"/>
      <c r="C901" s="130"/>
      <c r="D901" s="130"/>
      <c r="E901" s="130"/>
      <c r="F901" s="130"/>
      <c r="G901" s="130"/>
      <c r="H901" s="130"/>
      <c r="I901" s="130"/>
      <c r="J901" s="130"/>
      <c r="K901" s="130"/>
      <c r="L901" s="130"/>
      <c r="M901" s="130"/>
      <c r="N901" s="157"/>
      <c r="O901" s="158"/>
      <c r="P901" s="159"/>
      <c r="Q901" s="130"/>
      <c r="R901" s="130"/>
      <c r="S901" s="130"/>
      <c r="T901" s="130"/>
      <c r="U901" s="130"/>
      <c r="V901" s="130"/>
      <c r="W901" s="130"/>
      <c r="X901" s="130"/>
      <c r="Y901" s="130"/>
      <c r="Z901" s="130"/>
    </row>
    <row r="902" spans="1:26" ht="15.75" customHeight="1">
      <c r="A902" s="130"/>
      <c r="B902" s="130"/>
      <c r="C902" s="130"/>
      <c r="D902" s="130"/>
      <c r="E902" s="130"/>
      <c r="F902" s="130"/>
      <c r="G902" s="130"/>
      <c r="H902" s="130"/>
      <c r="I902" s="130"/>
      <c r="J902" s="130"/>
      <c r="K902" s="130"/>
      <c r="L902" s="130"/>
      <c r="M902" s="130"/>
      <c r="N902" s="157"/>
      <c r="O902" s="158"/>
      <c r="P902" s="159"/>
      <c r="Q902" s="130"/>
      <c r="R902" s="130"/>
      <c r="S902" s="130"/>
      <c r="T902" s="130"/>
      <c r="U902" s="130"/>
      <c r="V902" s="130"/>
      <c r="W902" s="130"/>
      <c r="X902" s="130"/>
      <c r="Y902" s="130"/>
      <c r="Z902" s="130"/>
    </row>
    <row r="903" spans="1:26" ht="15.75" customHeight="1">
      <c r="A903" s="130"/>
      <c r="B903" s="130"/>
      <c r="C903" s="130"/>
      <c r="D903" s="130"/>
      <c r="E903" s="130"/>
      <c r="F903" s="130"/>
      <c r="G903" s="130"/>
      <c r="H903" s="130"/>
      <c r="I903" s="130"/>
      <c r="J903" s="130"/>
      <c r="K903" s="130"/>
      <c r="L903" s="130"/>
      <c r="M903" s="130"/>
      <c r="N903" s="157"/>
      <c r="O903" s="158"/>
      <c r="P903" s="159"/>
      <c r="Q903" s="130"/>
      <c r="R903" s="130"/>
      <c r="S903" s="130"/>
      <c r="T903" s="130"/>
      <c r="U903" s="130"/>
      <c r="V903" s="130"/>
      <c r="W903" s="130"/>
      <c r="X903" s="130"/>
      <c r="Y903" s="130"/>
      <c r="Z903" s="130"/>
    </row>
    <row r="904" spans="1:26" ht="15.75" customHeight="1">
      <c r="A904" s="130"/>
      <c r="B904" s="130"/>
      <c r="C904" s="130"/>
      <c r="D904" s="130"/>
      <c r="E904" s="130"/>
      <c r="F904" s="130"/>
      <c r="G904" s="130"/>
      <c r="H904" s="130"/>
      <c r="I904" s="130"/>
      <c r="J904" s="130"/>
      <c r="K904" s="130"/>
      <c r="L904" s="130"/>
      <c r="M904" s="130"/>
      <c r="N904" s="157"/>
      <c r="O904" s="158"/>
      <c r="P904" s="159"/>
      <c r="Q904" s="130"/>
      <c r="R904" s="130"/>
      <c r="S904" s="130"/>
      <c r="T904" s="130"/>
      <c r="U904" s="130"/>
      <c r="V904" s="130"/>
      <c r="W904" s="130"/>
      <c r="X904" s="130"/>
      <c r="Y904" s="130"/>
      <c r="Z904" s="130"/>
    </row>
    <row r="905" spans="1:26" ht="15.75" customHeight="1">
      <c r="A905" s="130"/>
      <c r="B905" s="130"/>
      <c r="C905" s="130"/>
      <c r="D905" s="130"/>
      <c r="E905" s="130"/>
      <c r="F905" s="130"/>
      <c r="G905" s="130"/>
      <c r="H905" s="130"/>
      <c r="I905" s="130"/>
      <c r="J905" s="130"/>
      <c r="K905" s="130"/>
      <c r="L905" s="130"/>
      <c r="M905" s="130"/>
      <c r="N905" s="157"/>
      <c r="O905" s="158"/>
      <c r="P905" s="159"/>
      <c r="Q905" s="130"/>
      <c r="R905" s="130"/>
      <c r="S905" s="130"/>
      <c r="T905" s="130"/>
      <c r="U905" s="130"/>
      <c r="V905" s="130"/>
      <c r="W905" s="130"/>
      <c r="X905" s="130"/>
      <c r="Y905" s="130"/>
      <c r="Z905" s="130"/>
    </row>
    <row r="906" spans="1:26" ht="15.75" customHeight="1">
      <c r="A906" s="130"/>
      <c r="B906" s="130"/>
      <c r="C906" s="130"/>
      <c r="D906" s="130"/>
      <c r="E906" s="130"/>
      <c r="F906" s="130"/>
      <c r="G906" s="130"/>
      <c r="H906" s="130"/>
      <c r="I906" s="130"/>
      <c r="J906" s="130"/>
      <c r="K906" s="130"/>
      <c r="L906" s="130"/>
      <c r="M906" s="130"/>
      <c r="N906" s="157"/>
      <c r="O906" s="158"/>
      <c r="P906" s="159"/>
      <c r="Q906" s="130"/>
      <c r="R906" s="130"/>
      <c r="S906" s="130"/>
      <c r="T906" s="130"/>
      <c r="U906" s="130"/>
      <c r="V906" s="130"/>
      <c r="W906" s="130"/>
      <c r="X906" s="130"/>
      <c r="Y906" s="130"/>
      <c r="Z906" s="130"/>
    </row>
    <row r="907" spans="1:26" ht="15.75" customHeight="1">
      <c r="A907" s="130"/>
      <c r="B907" s="130"/>
      <c r="C907" s="130"/>
      <c r="D907" s="130"/>
      <c r="E907" s="130"/>
      <c r="F907" s="130"/>
      <c r="G907" s="130"/>
      <c r="H907" s="130"/>
      <c r="I907" s="130"/>
      <c r="J907" s="130"/>
      <c r="K907" s="130"/>
      <c r="L907" s="130"/>
      <c r="M907" s="130"/>
      <c r="N907" s="157"/>
      <c r="O907" s="158"/>
      <c r="P907" s="159"/>
      <c r="Q907" s="130"/>
      <c r="R907" s="130"/>
      <c r="S907" s="130"/>
      <c r="T907" s="130"/>
      <c r="U907" s="130"/>
      <c r="V907" s="130"/>
      <c r="W907" s="130"/>
      <c r="X907" s="130"/>
      <c r="Y907" s="130"/>
      <c r="Z907" s="130"/>
    </row>
    <row r="908" spans="1:26" ht="15.75" customHeight="1">
      <c r="A908" s="130"/>
      <c r="B908" s="130"/>
      <c r="C908" s="130"/>
      <c r="D908" s="130"/>
      <c r="E908" s="130"/>
      <c r="F908" s="130"/>
      <c r="G908" s="130"/>
      <c r="H908" s="130"/>
      <c r="I908" s="130"/>
      <c r="J908" s="130"/>
      <c r="K908" s="130"/>
      <c r="L908" s="130"/>
      <c r="M908" s="130"/>
      <c r="N908" s="157"/>
      <c r="O908" s="158"/>
      <c r="P908" s="159"/>
      <c r="Q908" s="130"/>
      <c r="R908" s="130"/>
      <c r="S908" s="130"/>
      <c r="T908" s="130"/>
      <c r="U908" s="130"/>
      <c r="V908" s="130"/>
      <c r="W908" s="130"/>
      <c r="X908" s="130"/>
      <c r="Y908" s="130"/>
      <c r="Z908" s="130"/>
    </row>
    <row r="909" spans="1:26" ht="15.75" customHeight="1">
      <c r="A909" s="130"/>
      <c r="B909" s="130"/>
      <c r="C909" s="130"/>
      <c r="D909" s="130"/>
      <c r="E909" s="130"/>
      <c r="F909" s="130"/>
      <c r="G909" s="130"/>
      <c r="H909" s="130"/>
      <c r="I909" s="130"/>
      <c r="J909" s="130"/>
      <c r="K909" s="130"/>
      <c r="L909" s="130"/>
      <c r="M909" s="130"/>
      <c r="N909" s="157"/>
      <c r="O909" s="158"/>
      <c r="P909" s="159"/>
      <c r="Q909" s="130"/>
      <c r="R909" s="130"/>
      <c r="S909" s="130"/>
      <c r="T909" s="130"/>
      <c r="U909" s="130"/>
      <c r="V909" s="130"/>
      <c r="W909" s="130"/>
      <c r="X909" s="130"/>
      <c r="Y909" s="130"/>
      <c r="Z909" s="130"/>
    </row>
    <row r="910" spans="1:26" ht="15.75" customHeight="1">
      <c r="A910" s="130"/>
      <c r="B910" s="130"/>
      <c r="C910" s="130"/>
      <c r="D910" s="130"/>
      <c r="E910" s="130"/>
      <c r="F910" s="130"/>
      <c r="G910" s="130"/>
      <c r="H910" s="130"/>
      <c r="I910" s="130"/>
      <c r="J910" s="130"/>
      <c r="K910" s="130"/>
      <c r="L910" s="130"/>
      <c r="M910" s="130"/>
      <c r="N910" s="157"/>
      <c r="O910" s="158"/>
      <c r="P910" s="159"/>
      <c r="Q910" s="130"/>
      <c r="R910" s="130"/>
      <c r="S910" s="130"/>
      <c r="T910" s="130"/>
      <c r="U910" s="130"/>
      <c r="V910" s="130"/>
      <c r="W910" s="130"/>
      <c r="X910" s="130"/>
      <c r="Y910" s="130"/>
      <c r="Z910" s="130"/>
    </row>
    <row r="911" spans="1:26" ht="15.75" customHeight="1">
      <c r="A911" s="130"/>
      <c r="B911" s="130"/>
      <c r="C911" s="130"/>
      <c r="D911" s="130"/>
      <c r="E911" s="130"/>
      <c r="F911" s="130"/>
      <c r="G911" s="130"/>
      <c r="H911" s="130"/>
      <c r="I911" s="130"/>
      <c r="J911" s="130"/>
      <c r="K911" s="130"/>
      <c r="L911" s="130"/>
      <c r="M911" s="130"/>
      <c r="N911" s="157"/>
      <c r="O911" s="158"/>
      <c r="P911" s="159"/>
      <c r="Q911" s="130"/>
      <c r="R911" s="130"/>
      <c r="S911" s="130"/>
      <c r="T911" s="130"/>
      <c r="U911" s="130"/>
      <c r="V911" s="130"/>
      <c r="W911" s="130"/>
      <c r="X911" s="130"/>
      <c r="Y911" s="130"/>
      <c r="Z911" s="130"/>
    </row>
    <row r="912" spans="1:26" ht="15.75" customHeight="1">
      <c r="A912" s="130"/>
      <c r="B912" s="130"/>
      <c r="C912" s="130"/>
      <c r="D912" s="130"/>
      <c r="E912" s="130"/>
      <c r="F912" s="130"/>
      <c r="G912" s="130"/>
      <c r="H912" s="130"/>
      <c r="I912" s="130"/>
      <c r="J912" s="130"/>
      <c r="K912" s="130"/>
      <c r="L912" s="130"/>
      <c r="M912" s="130"/>
      <c r="N912" s="157"/>
      <c r="O912" s="158"/>
      <c r="P912" s="159"/>
      <c r="Q912" s="130"/>
      <c r="R912" s="130"/>
      <c r="S912" s="130"/>
      <c r="T912" s="130"/>
      <c r="U912" s="130"/>
      <c r="V912" s="130"/>
      <c r="W912" s="130"/>
      <c r="X912" s="130"/>
      <c r="Y912" s="130"/>
      <c r="Z912" s="130"/>
    </row>
    <row r="913" spans="1:26" ht="15.75" customHeight="1">
      <c r="A913" s="130"/>
      <c r="B913" s="130"/>
      <c r="C913" s="130"/>
      <c r="D913" s="130"/>
      <c r="E913" s="130"/>
      <c r="F913" s="130"/>
      <c r="G913" s="130"/>
      <c r="H913" s="130"/>
      <c r="I913" s="130"/>
      <c r="J913" s="130"/>
      <c r="K913" s="130"/>
      <c r="L913" s="130"/>
      <c r="M913" s="130"/>
      <c r="N913" s="157"/>
      <c r="O913" s="158"/>
      <c r="P913" s="159"/>
      <c r="Q913" s="130"/>
      <c r="R913" s="130"/>
      <c r="S913" s="130"/>
      <c r="T913" s="130"/>
      <c r="U913" s="130"/>
      <c r="V913" s="130"/>
      <c r="W913" s="130"/>
      <c r="X913" s="130"/>
      <c r="Y913" s="130"/>
      <c r="Z913" s="130"/>
    </row>
    <row r="914" spans="1:26" ht="15.75" customHeight="1">
      <c r="A914" s="130"/>
      <c r="B914" s="130"/>
      <c r="C914" s="130"/>
      <c r="D914" s="130"/>
      <c r="E914" s="130"/>
      <c r="F914" s="130"/>
      <c r="G914" s="130"/>
      <c r="H914" s="130"/>
      <c r="I914" s="130"/>
      <c r="J914" s="130"/>
      <c r="K914" s="130"/>
      <c r="L914" s="130"/>
      <c r="M914" s="130"/>
      <c r="N914" s="157"/>
      <c r="O914" s="158"/>
      <c r="P914" s="159"/>
      <c r="Q914" s="130"/>
      <c r="R914" s="130"/>
      <c r="S914" s="130"/>
      <c r="T914" s="130"/>
      <c r="U914" s="130"/>
      <c r="V914" s="130"/>
      <c r="W914" s="130"/>
      <c r="X914" s="130"/>
      <c r="Y914" s="130"/>
      <c r="Z914" s="130"/>
    </row>
    <row r="915" spans="1:26" ht="15.75" customHeight="1">
      <c r="A915" s="130"/>
      <c r="B915" s="130"/>
      <c r="C915" s="130"/>
      <c r="D915" s="130"/>
      <c r="E915" s="130"/>
      <c r="F915" s="130"/>
      <c r="G915" s="130"/>
      <c r="H915" s="130"/>
      <c r="I915" s="130"/>
      <c r="J915" s="130"/>
      <c r="K915" s="130"/>
      <c r="L915" s="130"/>
      <c r="M915" s="130"/>
      <c r="N915" s="157"/>
      <c r="O915" s="158"/>
      <c r="P915" s="159"/>
      <c r="Q915" s="130"/>
      <c r="R915" s="130"/>
      <c r="S915" s="130"/>
      <c r="T915" s="130"/>
      <c r="U915" s="130"/>
      <c r="V915" s="130"/>
      <c r="W915" s="130"/>
      <c r="X915" s="130"/>
      <c r="Y915" s="130"/>
      <c r="Z915" s="130"/>
    </row>
    <row r="916" spans="1:26" ht="15.75" customHeight="1">
      <c r="A916" s="130"/>
      <c r="B916" s="130"/>
      <c r="C916" s="130"/>
      <c r="D916" s="130"/>
      <c r="E916" s="130"/>
      <c r="F916" s="130"/>
      <c r="G916" s="130"/>
      <c r="H916" s="130"/>
      <c r="I916" s="130"/>
      <c r="J916" s="130"/>
      <c r="K916" s="130"/>
      <c r="L916" s="130"/>
      <c r="M916" s="130"/>
      <c r="N916" s="157"/>
      <c r="O916" s="158"/>
      <c r="P916" s="159"/>
      <c r="Q916" s="130"/>
      <c r="R916" s="130"/>
      <c r="S916" s="130"/>
      <c r="T916" s="130"/>
      <c r="U916" s="130"/>
      <c r="V916" s="130"/>
      <c r="W916" s="130"/>
      <c r="X916" s="130"/>
      <c r="Y916" s="130"/>
      <c r="Z916" s="130"/>
    </row>
    <row r="917" spans="1:26" ht="15.75" customHeight="1">
      <c r="A917" s="130"/>
      <c r="B917" s="130"/>
      <c r="C917" s="130"/>
      <c r="D917" s="130"/>
      <c r="E917" s="130"/>
      <c r="F917" s="130"/>
      <c r="G917" s="130"/>
      <c r="H917" s="130"/>
      <c r="I917" s="130"/>
      <c r="J917" s="130"/>
      <c r="K917" s="130"/>
      <c r="L917" s="130"/>
      <c r="M917" s="130"/>
      <c r="N917" s="157"/>
      <c r="O917" s="158"/>
      <c r="P917" s="159"/>
      <c r="Q917" s="130"/>
      <c r="R917" s="130"/>
      <c r="S917" s="130"/>
      <c r="T917" s="130"/>
      <c r="U917" s="130"/>
      <c r="V917" s="130"/>
      <c r="W917" s="130"/>
      <c r="X917" s="130"/>
      <c r="Y917" s="130"/>
      <c r="Z917" s="130"/>
    </row>
    <row r="918" spans="1:26" ht="15.75" customHeight="1">
      <c r="A918" s="130"/>
      <c r="B918" s="130"/>
      <c r="C918" s="130"/>
      <c r="D918" s="130"/>
      <c r="E918" s="130"/>
      <c r="F918" s="130"/>
      <c r="G918" s="130"/>
      <c r="H918" s="130"/>
      <c r="I918" s="130"/>
      <c r="J918" s="130"/>
      <c r="K918" s="130"/>
      <c r="L918" s="130"/>
      <c r="M918" s="130"/>
      <c r="N918" s="157"/>
      <c r="O918" s="158"/>
      <c r="P918" s="159"/>
      <c r="Q918" s="130"/>
      <c r="R918" s="130"/>
      <c r="S918" s="130"/>
      <c r="T918" s="130"/>
      <c r="U918" s="130"/>
      <c r="V918" s="130"/>
      <c r="W918" s="130"/>
      <c r="X918" s="130"/>
      <c r="Y918" s="130"/>
      <c r="Z918" s="130"/>
    </row>
    <row r="919" spans="1:26" ht="15.75" customHeight="1">
      <c r="A919" s="130"/>
      <c r="B919" s="130"/>
      <c r="C919" s="130"/>
      <c r="D919" s="130"/>
      <c r="E919" s="130"/>
      <c r="F919" s="130"/>
      <c r="G919" s="130"/>
      <c r="H919" s="130"/>
      <c r="I919" s="130"/>
      <c r="J919" s="130"/>
      <c r="K919" s="130"/>
      <c r="L919" s="130"/>
      <c r="M919" s="130"/>
      <c r="N919" s="157"/>
      <c r="O919" s="158"/>
      <c r="P919" s="159"/>
      <c r="Q919" s="130"/>
      <c r="R919" s="130"/>
      <c r="S919" s="130"/>
      <c r="T919" s="130"/>
      <c r="U919" s="130"/>
      <c r="V919" s="130"/>
      <c r="W919" s="130"/>
      <c r="X919" s="130"/>
      <c r="Y919" s="130"/>
      <c r="Z919" s="130"/>
    </row>
    <row r="920" spans="1:26" ht="15.75" customHeight="1">
      <c r="A920" s="130"/>
      <c r="B920" s="130"/>
      <c r="C920" s="130"/>
      <c r="D920" s="130"/>
      <c r="E920" s="130"/>
      <c r="F920" s="130"/>
      <c r="G920" s="130"/>
      <c r="H920" s="130"/>
      <c r="I920" s="130"/>
      <c r="J920" s="130"/>
      <c r="K920" s="130"/>
      <c r="L920" s="130"/>
      <c r="M920" s="130"/>
      <c r="N920" s="157"/>
      <c r="O920" s="158"/>
      <c r="P920" s="159"/>
      <c r="Q920" s="130"/>
      <c r="R920" s="130"/>
      <c r="S920" s="130"/>
      <c r="T920" s="130"/>
      <c r="U920" s="130"/>
      <c r="V920" s="130"/>
      <c r="W920" s="130"/>
      <c r="X920" s="130"/>
      <c r="Y920" s="130"/>
      <c r="Z920" s="130"/>
    </row>
    <row r="921" spans="1:26" ht="15.75" customHeight="1">
      <c r="A921" s="130"/>
      <c r="B921" s="130"/>
      <c r="C921" s="130"/>
      <c r="D921" s="130"/>
      <c r="E921" s="130"/>
      <c r="F921" s="130"/>
      <c r="G921" s="130"/>
      <c r="H921" s="130"/>
      <c r="I921" s="130"/>
      <c r="J921" s="130"/>
      <c r="K921" s="130"/>
      <c r="L921" s="130"/>
      <c r="M921" s="130"/>
      <c r="N921" s="157"/>
      <c r="O921" s="158"/>
      <c r="P921" s="159"/>
      <c r="Q921" s="130"/>
      <c r="R921" s="130"/>
      <c r="S921" s="130"/>
      <c r="T921" s="130"/>
      <c r="U921" s="130"/>
      <c r="V921" s="130"/>
      <c r="W921" s="130"/>
      <c r="X921" s="130"/>
      <c r="Y921" s="130"/>
      <c r="Z921" s="130"/>
    </row>
    <row r="922" spans="1:26" ht="15.75" customHeight="1">
      <c r="A922" s="130"/>
      <c r="B922" s="130"/>
      <c r="C922" s="130"/>
      <c r="D922" s="130"/>
      <c r="E922" s="130"/>
      <c r="F922" s="130"/>
      <c r="G922" s="130"/>
      <c r="H922" s="130"/>
      <c r="I922" s="130"/>
      <c r="J922" s="130"/>
      <c r="K922" s="130"/>
      <c r="L922" s="130"/>
      <c r="M922" s="130"/>
      <c r="N922" s="157"/>
      <c r="O922" s="158"/>
      <c r="P922" s="159"/>
      <c r="Q922" s="130"/>
      <c r="R922" s="130"/>
      <c r="S922" s="130"/>
      <c r="T922" s="130"/>
      <c r="U922" s="130"/>
      <c r="V922" s="130"/>
      <c r="W922" s="130"/>
      <c r="X922" s="130"/>
      <c r="Y922" s="130"/>
      <c r="Z922" s="130"/>
    </row>
    <row r="923" spans="1:26" ht="15.75" customHeight="1">
      <c r="A923" s="130"/>
      <c r="B923" s="130"/>
      <c r="C923" s="130"/>
      <c r="D923" s="130"/>
      <c r="E923" s="130"/>
      <c r="F923" s="130"/>
      <c r="G923" s="130"/>
      <c r="H923" s="130"/>
      <c r="I923" s="130"/>
      <c r="J923" s="130"/>
      <c r="K923" s="130"/>
      <c r="L923" s="130"/>
      <c r="M923" s="130"/>
      <c r="N923" s="157"/>
      <c r="O923" s="158"/>
      <c r="P923" s="159"/>
      <c r="Q923" s="130"/>
      <c r="R923" s="130"/>
      <c r="S923" s="130"/>
      <c r="T923" s="130"/>
      <c r="U923" s="130"/>
      <c r="V923" s="130"/>
      <c r="W923" s="130"/>
      <c r="X923" s="130"/>
      <c r="Y923" s="130"/>
      <c r="Z923" s="130"/>
    </row>
    <row r="924" spans="1:26" ht="15.75" customHeight="1">
      <c r="A924" s="130"/>
      <c r="B924" s="130"/>
      <c r="C924" s="130"/>
      <c r="D924" s="130"/>
      <c r="E924" s="130"/>
      <c r="F924" s="130"/>
      <c r="G924" s="130"/>
      <c r="H924" s="130"/>
      <c r="I924" s="130"/>
      <c r="J924" s="130"/>
      <c r="K924" s="130"/>
      <c r="L924" s="130"/>
      <c r="M924" s="130"/>
      <c r="N924" s="157"/>
      <c r="O924" s="158"/>
      <c r="P924" s="159"/>
      <c r="Q924" s="130"/>
      <c r="R924" s="130"/>
      <c r="S924" s="130"/>
      <c r="T924" s="130"/>
      <c r="U924" s="130"/>
      <c r="V924" s="130"/>
      <c r="W924" s="130"/>
      <c r="X924" s="130"/>
      <c r="Y924" s="130"/>
      <c r="Z924" s="130"/>
    </row>
    <row r="925" spans="1:26" ht="15.75" customHeight="1">
      <c r="A925" s="130"/>
      <c r="B925" s="130"/>
      <c r="C925" s="130"/>
      <c r="D925" s="130"/>
      <c r="E925" s="130"/>
      <c r="F925" s="130"/>
      <c r="G925" s="130"/>
      <c r="H925" s="130"/>
      <c r="I925" s="130"/>
      <c r="J925" s="130"/>
      <c r="K925" s="130"/>
      <c r="L925" s="130"/>
      <c r="M925" s="130"/>
      <c r="N925" s="157"/>
      <c r="O925" s="158"/>
      <c r="P925" s="159"/>
      <c r="Q925" s="130"/>
      <c r="R925" s="130"/>
      <c r="S925" s="130"/>
      <c r="T925" s="130"/>
      <c r="U925" s="130"/>
      <c r="V925" s="130"/>
      <c r="W925" s="130"/>
      <c r="X925" s="130"/>
      <c r="Y925" s="130"/>
      <c r="Z925" s="130"/>
    </row>
    <row r="926" spans="1:26" ht="15.75" customHeight="1">
      <c r="A926" s="130"/>
      <c r="B926" s="130"/>
      <c r="C926" s="130"/>
      <c r="D926" s="130"/>
      <c r="E926" s="130"/>
      <c r="F926" s="130"/>
      <c r="G926" s="130"/>
      <c r="H926" s="130"/>
      <c r="I926" s="130"/>
      <c r="J926" s="130"/>
      <c r="K926" s="130"/>
      <c r="L926" s="130"/>
      <c r="M926" s="130"/>
      <c r="N926" s="157"/>
      <c r="O926" s="158"/>
      <c r="P926" s="159"/>
      <c r="Q926" s="130"/>
      <c r="R926" s="130"/>
      <c r="S926" s="130"/>
      <c r="T926" s="130"/>
      <c r="U926" s="130"/>
      <c r="V926" s="130"/>
      <c r="W926" s="130"/>
      <c r="X926" s="130"/>
      <c r="Y926" s="130"/>
      <c r="Z926" s="130"/>
    </row>
    <row r="927" spans="1:26" ht="15.75" customHeight="1">
      <c r="A927" s="130"/>
      <c r="B927" s="130"/>
      <c r="C927" s="130"/>
      <c r="D927" s="130"/>
      <c r="E927" s="130"/>
      <c r="F927" s="130"/>
      <c r="G927" s="130"/>
      <c r="H927" s="130"/>
      <c r="I927" s="130"/>
      <c r="J927" s="130"/>
      <c r="K927" s="130"/>
      <c r="L927" s="130"/>
      <c r="M927" s="130"/>
      <c r="N927" s="157"/>
      <c r="O927" s="158"/>
      <c r="P927" s="159"/>
      <c r="Q927" s="130"/>
      <c r="R927" s="130"/>
      <c r="S927" s="130"/>
      <c r="T927" s="130"/>
      <c r="U927" s="130"/>
      <c r="V927" s="130"/>
      <c r="W927" s="130"/>
      <c r="X927" s="130"/>
      <c r="Y927" s="130"/>
      <c r="Z927" s="130"/>
    </row>
    <row r="928" spans="1:26" ht="15.75" customHeight="1">
      <c r="A928" s="130"/>
      <c r="B928" s="130"/>
      <c r="C928" s="130"/>
      <c r="D928" s="130"/>
      <c r="E928" s="130"/>
      <c r="F928" s="130"/>
      <c r="G928" s="130"/>
      <c r="H928" s="130"/>
      <c r="I928" s="130"/>
      <c r="J928" s="130"/>
      <c r="K928" s="130"/>
      <c r="L928" s="130"/>
      <c r="M928" s="130"/>
      <c r="N928" s="157"/>
      <c r="O928" s="158"/>
      <c r="P928" s="159"/>
      <c r="Q928" s="130"/>
      <c r="R928" s="130"/>
      <c r="S928" s="130"/>
      <c r="T928" s="130"/>
      <c r="U928" s="130"/>
      <c r="V928" s="130"/>
      <c r="W928" s="130"/>
      <c r="X928" s="130"/>
      <c r="Y928" s="130"/>
      <c r="Z928" s="130"/>
    </row>
    <row r="929" spans="1:26" ht="15.75" customHeight="1">
      <c r="A929" s="130"/>
      <c r="B929" s="130"/>
      <c r="C929" s="130"/>
      <c r="D929" s="130"/>
      <c r="E929" s="130"/>
      <c r="F929" s="130"/>
      <c r="G929" s="130"/>
      <c r="H929" s="130"/>
      <c r="I929" s="130"/>
      <c r="J929" s="130"/>
      <c r="K929" s="130"/>
      <c r="L929" s="130"/>
      <c r="M929" s="130"/>
      <c r="N929" s="157"/>
      <c r="O929" s="158"/>
      <c r="P929" s="159"/>
      <c r="Q929" s="130"/>
      <c r="R929" s="130"/>
      <c r="S929" s="130"/>
      <c r="T929" s="130"/>
      <c r="U929" s="130"/>
      <c r="V929" s="130"/>
      <c r="W929" s="130"/>
      <c r="X929" s="130"/>
      <c r="Y929" s="130"/>
      <c r="Z929" s="130"/>
    </row>
    <row r="930" spans="1:26" ht="15.75" customHeight="1">
      <c r="A930" s="130"/>
      <c r="B930" s="130"/>
      <c r="C930" s="130"/>
      <c r="D930" s="130"/>
      <c r="E930" s="130"/>
      <c r="F930" s="130"/>
      <c r="G930" s="130"/>
      <c r="H930" s="130"/>
      <c r="I930" s="130"/>
      <c r="J930" s="130"/>
      <c r="K930" s="130"/>
      <c r="L930" s="130"/>
      <c r="M930" s="130"/>
      <c r="N930" s="157"/>
      <c r="O930" s="158"/>
      <c r="P930" s="159"/>
      <c r="Q930" s="130"/>
      <c r="R930" s="130"/>
      <c r="S930" s="130"/>
      <c r="T930" s="130"/>
      <c r="U930" s="130"/>
      <c r="V930" s="130"/>
      <c r="W930" s="130"/>
      <c r="X930" s="130"/>
      <c r="Y930" s="130"/>
      <c r="Z930" s="130"/>
    </row>
    <row r="931" spans="1:26" ht="15.75" customHeight="1">
      <c r="A931" s="130"/>
      <c r="B931" s="130"/>
      <c r="C931" s="130"/>
      <c r="D931" s="130"/>
      <c r="E931" s="130"/>
      <c r="F931" s="130"/>
      <c r="G931" s="130"/>
      <c r="H931" s="130"/>
      <c r="I931" s="130"/>
      <c r="J931" s="130"/>
      <c r="K931" s="130"/>
      <c r="L931" s="130"/>
      <c r="M931" s="130"/>
      <c r="N931" s="157"/>
      <c r="O931" s="158"/>
      <c r="P931" s="159"/>
      <c r="Q931" s="130"/>
      <c r="R931" s="130"/>
      <c r="S931" s="130"/>
      <c r="T931" s="130"/>
      <c r="U931" s="130"/>
      <c r="V931" s="130"/>
      <c r="W931" s="130"/>
      <c r="X931" s="130"/>
      <c r="Y931" s="130"/>
      <c r="Z931" s="130"/>
    </row>
    <row r="932" spans="1:26" ht="15.75" customHeight="1">
      <c r="A932" s="130"/>
      <c r="B932" s="130"/>
      <c r="C932" s="130"/>
      <c r="D932" s="130"/>
      <c r="E932" s="130"/>
      <c r="F932" s="130"/>
      <c r="G932" s="130"/>
      <c r="H932" s="130"/>
      <c r="I932" s="130"/>
      <c r="J932" s="130"/>
      <c r="K932" s="130"/>
      <c r="L932" s="130"/>
      <c r="M932" s="130"/>
      <c r="N932" s="157"/>
      <c r="O932" s="158"/>
      <c r="P932" s="159"/>
      <c r="Q932" s="130"/>
      <c r="R932" s="130"/>
      <c r="S932" s="130"/>
      <c r="T932" s="130"/>
      <c r="U932" s="130"/>
      <c r="V932" s="130"/>
      <c r="W932" s="130"/>
      <c r="X932" s="130"/>
      <c r="Y932" s="130"/>
      <c r="Z932" s="130"/>
    </row>
    <row r="933" spans="1:26" ht="15.75" customHeight="1">
      <c r="A933" s="130"/>
      <c r="B933" s="130"/>
      <c r="C933" s="130"/>
      <c r="D933" s="130"/>
      <c r="E933" s="130"/>
      <c r="F933" s="130"/>
      <c r="G933" s="130"/>
      <c r="H933" s="130"/>
      <c r="I933" s="130"/>
      <c r="J933" s="130"/>
      <c r="K933" s="130"/>
      <c r="L933" s="130"/>
      <c r="M933" s="130"/>
      <c r="N933" s="157"/>
      <c r="O933" s="158"/>
      <c r="P933" s="159"/>
      <c r="Q933" s="130"/>
      <c r="R933" s="130"/>
      <c r="S933" s="130"/>
      <c r="T933" s="130"/>
      <c r="U933" s="130"/>
      <c r="V933" s="130"/>
      <c r="W933" s="130"/>
      <c r="X933" s="130"/>
      <c r="Y933" s="130"/>
      <c r="Z933" s="130"/>
    </row>
    <row r="934" spans="1:26" ht="15.75" customHeight="1">
      <c r="A934" s="130"/>
      <c r="B934" s="130"/>
      <c r="C934" s="130"/>
      <c r="D934" s="130"/>
      <c r="E934" s="130"/>
      <c r="F934" s="130"/>
      <c r="G934" s="130"/>
      <c r="H934" s="130"/>
      <c r="I934" s="130"/>
      <c r="J934" s="130"/>
      <c r="K934" s="130"/>
      <c r="L934" s="130"/>
      <c r="M934" s="130"/>
      <c r="N934" s="157"/>
      <c r="O934" s="158"/>
      <c r="P934" s="159"/>
      <c r="Q934" s="130"/>
      <c r="R934" s="130"/>
      <c r="S934" s="130"/>
      <c r="T934" s="130"/>
      <c r="U934" s="130"/>
      <c r="V934" s="130"/>
      <c r="W934" s="130"/>
      <c r="X934" s="130"/>
      <c r="Y934" s="130"/>
      <c r="Z934" s="130"/>
    </row>
    <row r="935" spans="1:26" ht="15.75" customHeight="1">
      <c r="A935" s="130"/>
      <c r="B935" s="130"/>
      <c r="C935" s="130"/>
      <c r="D935" s="130"/>
      <c r="E935" s="130"/>
      <c r="F935" s="130"/>
      <c r="G935" s="130"/>
      <c r="H935" s="130"/>
      <c r="I935" s="130"/>
      <c r="J935" s="130"/>
      <c r="K935" s="130"/>
      <c r="L935" s="130"/>
      <c r="M935" s="130"/>
      <c r="N935" s="157"/>
      <c r="O935" s="158"/>
      <c r="P935" s="159"/>
      <c r="Q935" s="130"/>
      <c r="R935" s="130"/>
      <c r="S935" s="130"/>
      <c r="T935" s="130"/>
      <c r="U935" s="130"/>
      <c r="V935" s="130"/>
      <c r="W935" s="130"/>
      <c r="X935" s="130"/>
      <c r="Y935" s="130"/>
      <c r="Z935" s="130"/>
    </row>
    <row r="936" spans="1:26" ht="15.75" customHeight="1">
      <c r="A936" s="130"/>
      <c r="B936" s="130"/>
      <c r="C936" s="130"/>
      <c r="D936" s="130"/>
      <c r="E936" s="130"/>
      <c r="F936" s="130"/>
      <c r="G936" s="130"/>
      <c r="H936" s="130"/>
      <c r="I936" s="130"/>
      <c r="J936" s="130"/>
      <c r="K936" s="130"/>
      <c r="L936" s="130"/>
      <c r="M936" s="130"/>
      <c r="N936" s="157"/>
      <c r="O936" s="158"/>
      <c r="P936" s="159"/>
      <c r="Q936" s="130"/>
      <c r="R936" s="130"/>
      <c r="S936" s="130"/>
      <c r="T936" s="130"/>
      <c r="U936" s="130"/>
      <c r="V936" s="130"/>
      <c r="W936" s="130"/>
      <c r="X936" s="130"/>
      <c r="Y936" s="130"/>
      <c r="Z936" s="130"/>
    </row>
    <row r="937" spans="1:26" ht="15.75" customHeight="1">
      <c r="A937" s="130"/>
      <c r="B937" s="130"/>
      <c r="C937" s="130"/>
      <c r="D937" s="130"/>
      <c r="E937" s="130"/>
      <c r="F937" s="130"/>
      <c r="G937" s="130"/>
      <c r="H937" s="130"/>
      <c r="I937" s="130"/>
      <c r="J937" s="130"/>
      <c r="K937" s="130"/>
      <c r="L937" s="130"/>
      <c r="M937" s="130"/>
      <c r="N937" s="157"/>
      <c r="O937" s="158"/>
      <c r="P937" s="159"/>
      <c r="Q937" s="130"/>
      <c r="R937" s="130"/>
      <c r="S937" s="130"/>
      <c r="T937" s="130"/>
      <c r="U937" s="130"/>
      <c r="V937" s="130"/>
      <c r="W937" s="130"/>
      <c r="X937" s="130"/>
      <c r="Y937" s="130"/>
      <c r="Z937" s="130"/>
    </row>
    <row r="938" spans="1:26" ht="15.75" customHeight="1">
      <c r="A938" s="130"/>
      <c r="B938" s="130"/>
      <c r="C938" s="130"/>
      <c r="D938" s="130"/>
      <c r="E938" s="130"/>
      <c r="F938" s="130"/>
      <c r="G938" s="130"/>
      <c r="H938" s="130"/>
      <c r="I938" s="130"/>
      <c r="J938" s="130"/>
      <c r="K938" s="130"/>
      <c r="L938" s="130"/>
      <c r="M938" s="130"/>
      <c r="N938" s="157"/>
      <c r="O938" s="158"/>
      <c r="P938" s="159"/>
      <c r="Q938" s="130"/>
      <c r="R938" s="130"/>
      <c r="S938" s="130"/>
      <c r="T938" s="130"/>
      <c r="U938" s="130"/>
      <c r="V938" s="130"/>
      <c r="W938" s="130"/>
      <c r="X938" s="130"/>
      <c r="Y938" s="130"/>
      <c r="Z938" s="130"/>
    </row>
    <row r="939" spans="1:26" ht="15.75" customHeight="1">
      <c r="A939" s="130"/>
      <c r="B939" s="130"/>
      <c r="C939" s="130"/>
      <c r="D939" s="130"/>
      <c r="E939" s="130"/>
      <c r="F939" s="130"/>
      <c r="G939" s="130"/>
      <c r="H939" s="130"/>
      <c r="I939" s="130"/>
      <c r="J939" s="130"/>
      <c r="K939" s="130"/>
      <c r="L939" s="130"/>
      <c r="M939" s="130"/>
      <c r="N939" s="157"/>
      <c r="O939" s="158"/>
      <c r="P939" s="159"/>
      <c r="Q939" s="130"/>
      <c r="R939" s="130"/>
      <c r="S939" s="130"/>
      <c r="T939" s="130"/>
      <c r="U939" s="130"/>
      <c r="V939" s="130"/>
      <c r="W939" s="130"/>
      <c r="X939" s="130"/>
      <c r="Y939" s="130"/>
      <c r="Z939" s="130"/>
    </row>
    <row r="940" spans="1:26" ht="15.75" customHeight="1">
      <c r="A940" s="130"/>
      <c r="B940" s="130"/>
      <c r="C940" s="130"/>
      <c r="D940" s="130"/>
      <c r="E940" s="130"/>
      <c r="F940" s="130"/>
      <c r="G940" s="130"/>
      <c r="H940" s="130"/>
      <c r="I940" s="130"/>
      <c r="J940" s="130"/>
      <c r="K940" s="130"/>
      <c r="L940" s="130"/>
      <c r="M940" s="130"/>
      <c r="N940" s="157"/>
      <c r="O940" s="158"/>
      <c r="P940" s="159"/>
      <c r="Q940" s="130"/>
      <c r="R940" s="130"/>
      <c r="S940" s="130"/>
      <c r="T940" s="130"/>
      <c r="U940" s="130"/>
      <c r="V940" s="130"/>
      <c r="W940" s="130"/>
      <c r="X940" s="130"/>
      <c r="Y940" s="130"/>
      <c r="Z940" s="130"/>
    </row>
    <row r="941" spans="1:26" ht="15.75" customHeight="1">
      <c r="A941" s="130"/>
      <c r="B941" s="130"/>
      <c r="C941" s="130"/>
      <c r="D941" s="130"/>
      <c r="E941" s="130"/>
      <c r="F941" s="130"/>
      <c r="G941" s="130"/>
      <c r="H941" s="130"/>
      <c r="I941" s="130"/>
      <c r="J941" s="130"/>
      <c r="K941" s="130"/>
      <c r="L941" s="130"/>
      <c r="M941" s="130"/>
      <c r="N941" s="157"/>
      <c r="O941" s="158"/>
      <c r="P941" s="159"/>
      <c r="Q941" s="130"/>
      <c r="R941" s="130"/>
      <c r="S941" s="130"/>
      <c r="T941" s="130"/>
      <c r="U941" s="130"/>
      <c r="V941" s="130"/>
      <c r="W941" s="130"/>
      <c r="X941" s="130"/>
      <c r="Y941" s="130"/>
      <c r="Z941" s="130"/>
    </row>
    <row r="942" spans="1:26" ht="15.75" customHeight="1">
      <c r="A942" s="130"/>
      <c r="B942" s="130"/>
      <c r="C942" s="130"/>
      <c r="D942" s="130"/>
      <c r="E942" s="130"/>
      <c r="F942" s="130"/>
      <c r="G942" s="130"/>
      <c r="H942" s="130"/>
      <c r="I942" s="130"/>
      <c r="J942" s="130"/>
      <c r="K942" s="130"/>
      <c r="L942" s="130"/>
      <c r="M942" s="130"/>
      <c r="N942" s="157"/>
      <c r="O942" s="158"/>
      <c r="P942" s="159"/>
      <c r="Q942" s="130"/>
      <c r="R942" s="130"/>
      <c r="S942" s="130"/>
      <c r="T942" s="130"/>
      <c r="U942" s="130"/>
      <c r="V942" s="130"/>
      <c r="W942" s="130"/>
      <c r="X942" s="130"/>
      <c r="Y942" s="130"/>
      <c r="Z942" s="130"/>
    </row>
    <row r="943" spans="1:26" ht="15.75" customHeight="1">
      <c r="A943" s="130"/>
      <c r="B943" s="130"/>
      <c r="C943" s="130"/>
      <c r="D943" s="130"/>
      <c r="E943" s="130"/>
      <c r="F943" s="130"/>
      <c r="G943" s="130"/>
      <c r="H943" s="130"/>
      <c r="I943" s="130"/>
      <c r="J943" s="130"/>
      <c r="K943" s="130"/>
      <c r="L943" s="130"/>
      <c r="M943" s="130"/>
      <c r="N943" s="157"/>
      <c r="O943" s="158"/>
      <c r="P943" s="159"/>
      <c r="Q943" s="130"/>
      <c r="R943" s="130"/>
      <c r="S943" s="130"/>
      <c r="T943" s="130"/>
      <c r="U943" s="130"/>
      <c r="V943" s="130"/>
      <c r="W943" s="130"/>
      <c r="X943" s="130"/>
      <c r="Y943" s="130"/>
      <c r="Z943" s="130"/>
    </row>
    <row r="944" spans="1:26" ht="15.75" customHeight="1">
      <c r="A944" s="130"/>
      <c r="B944" s="130"/>
      <c r="C944" s="130"/>
      <c r="D944" s="130"/>
      <c r="E944" s="130"/>
      <c r="F944" s="130"/>
      <c r="G944" s="130"/>
      <c r="H944" s="130"/>
      <c r="I944" s="130"/>
      <c r="J944" s="130"/>
      <c r="K944" s="130"/>
      <c r="L944" s="130"/>
      <c r="M944" s="130"/>
      <c r="N944" s="157"/>
      <c r="O944" s="158"/>
      <c r="P944" s="159"/>
      <c r="Q944" s="130"/>
      <c r="R944" s="130"/>
      <c r="S944" s="130"/>
      <c r="T944" s="130"/>
      <c r="U944" s="130"/>
      <c r="V944" s="130"/>
      <c r="W944" s="130"/>
      <c r="X944" s="130"/>
      <c r="Y944" s="130"/>
      <c r="Z944" s="130"/>
    </row>
    <row r="945" spans="1:26" ht="15.75" customHeight="1">
      <c r="A945" s="130"/>
      <c r="B945" s="130"/>
      <c r="C945" s="130"/>
      <c r="D945" s="130"/>
      <c r="E945" s="130"/>
      <c r="F945" s="130"/>
      <c r="G945" s="130"/>
      <c r="H945" s="130"/>
      <c r="I945" s="130"/>
      <c r="J945" s="130"/>
      <c r="K945" s="130"/>
      <c r="L945" s="130"/>
      <c r="M945" s="130"/>
      <c r="N945" s="157"/>
      <c r="O945" s="158"/>
      <c r="P945" s="159"/>
      <c r="Q945" s="130"/>
      <c r="R945" s="130"/>
      <c r="S945" s="130"/>
      <c r="T945" s="130"/>
      <c r="U945" s="130"/>
      <c r="V945" s="130"/>
      <c r="W945" s="130"/>
      <c r="X945" s="130"/>
      <c r="Y945" s="130"/>
      <c r="Z945" s="130"/>
    </row>
    <row r="946" spans="1:26" ht="15.75" customHeight="1">
      <c r="A946" s="130"/>
      <c r="B946" s="130"/>
      <c r="C946" s="130"/>
      <c r="D946" s="130"/>
      <c r="E946" s="130"/>
      <c r="F946" s="130"/>
      <c r="G946" s="130"/>
      <c r="H946" s="130"/>
      <c r="I946" s="130"/>
      <c r="J946" s="130"/>
      <c r="K946" s="130"/>
      <c r="L946" s="130"/>
      <c r="M946" s="130"/>
      <c r="N946" s="157"/>
      <c r="O946" s="158"/>
      <c r="P946" s="159"/>
      <c r="Q946" s="130"/>
      <c r="R946" s="130"/>
      <c r="S946" s="130"/>
      <c r="T946" s="130"/>
      <c r="U946" s="130"/>
      <c r="V946" s="130"/>
      <c r="W946" s="130"/>
      <c r="X946" s="130"/>
      <c r="Y946" s="130"/>
      <c r="Z946" s="130"/>
    </row>
    <row r="947" spans="1:26" ht="15.75" customHeight="1">
      <c r="A947" s="130"/>
      <c r="B947" s="130"/>
      <c r="C947" s="130"/>
      <c r="D947" s="130"/>
      <c r="E947" s="130"/>
      <c r="F947" s="130"/>
      <c r="G947" s="130"/>
      <c r="H947" s="130"/>
      <c r="I947" s="130"/>
      <c r="J947" s="130"/>
      <c r="K947" s="130"/>
      <c r="L947" s="130"/>
      <c r="M947" s="130"/>
      <c r="N947" s="157"/>
      <c r="O947" s="158"/>
      <c r="P947" s="159"/>
      <c r="Q947" s="130"/>
      <c r="R947" s="130"/>
      <c r="S947" s="130"/>
      <c r="T947" s="130"/>
      <c r="U947" s="130"/>
      <c r="V947" s="130"/>
      <c r="W947" s="130"/>
      <c r="X947" s="130"/>
      <c r="Y947" s="130"/>
      <c r="Z947" s="130"/>
    </row>
    <row r="948" spans="1:26" ht="15.75" customHeight="1">
      <c r="A948" s="130"/>
      <c r="B948" s="130"/>
      <c r="C948" s="130"/>
      <c r="D948" s="130"/>
      <c r="E948" s="130"/>
      <c r="F948" s="130"/>
      <c r="G948" s="130"/>
      <c r="H948" s="130"/>
      <c r="I948" s="130"/>
      <c r="J948" s="130"/>
      <c r="K948" s="130"/>
      <c r="L948" s="130"/>
      <c r="M948" s="130"/>
      <c r="N948" s="157"/>
      <c r="O948" s="158"/>
      <c r="P948" s="159"/>
      <c r="Q948" s="130"/>
      <c r="R948" s="130"/>
      <c r="S948" s="130"/>
      <c r="T948" s="130"/>
      <c r="U948" s="130"/>
      <c r="V948" s="130"/>
      <c r="W948" s="130"/>
      <c r="X948" s="130"/>
      <c r="Y948" s="130"/>
      <c r="Z948" s="130"/>
    </row>
    <row r="949" spans="1:26" ht="15.75" customHeight="1">
      <c r="A949" s="130"/>
      <c r="B949" s="130"/>
      <c r="C949" s="130"/>
      <c r="D949" s="130"/>
      <c r="E949" s="130"/>
      <c r="F949" s="130"/>
      <c r="G949" s="130"/>
      <c r="H949" s="130"/>
      <c r="I949" s="130"/>
      <c r="J949" s="130"/>
      <c r="K949" s="130"/>
      <c r="L949" s="130"/>
      <c r="M949" s="130"/>
      <c r="N949" s="157"/>
      <c r="O949" s="158"/>
      <c r="P949" s="159"/>
      <c r="Q949" s="130"/>
      <c r="R949" s="130"/>
      <c r="S949" s="130"/>
      <c r="T949" s="130"/>
      <c r="U949" s="130"/>
      <c r="V949" s="130"/>
      <c r="W949" s="130"/>
      <c r="X949" s="130"/>
      <c r="Y949" s="130"/>
      <c r="Z949" s="130"/>
    </row>
    <row r="950" spans="1:26" ht="15.75" customHeight="1">
      <c r="A950" s="130"/>
      <c r="B950" s="130"/>
      <c r="C950" s="130"/>
      <c r="D950" s="130"/>
      <c r="E950" s="130"/>
      <c r="F950" s="130"/>
      <c r="G950" s="130"/>
      <c r="H950" s="130"/>
      <c r="I950" s="130"/>
      <c r="J950" s="130"/>
      <c r="K950" s="130"/>
      <c r="L950" s="130"/>
      <c r="M950" s="130"/>
      <c r="N950" s="157"/>
      <c r="O950" s="158"/>
      <c r="P950" s="159"/>
      <c r="Q950" s="130"/>
      <c r="R950" s="130"/>
      <c r="S950" s="130"/>
      <c r="T950" s="130"/>
      <c r="U950" s="130"/>
      <c r="V950" s="130"/>
      <c r="W950" s="130"/>
      <c r="X950" s="130"/>
      <c r="Y950" s="130"/>
      <c r="Z950" s="130"/>
    </row>
    <row r="951" spans="1:26" ht="15.75" customHeight="1">
      <c r="A951" s="130"/>
      <c r="B951" s="130"/>
      <c r="C951" s="130"/>
      <c r="D951" s="130"/>
      <c r="E951" s="130"/>
      <c r="F951" s="130"/>
      <c r="G951" s="130"/>
      <c r="H951" s="130"/>
      <c r="I951" s="130"/>
      <c r="J951" s="130"/>
      <c r="K951" s="130"/>
      <c r="L951" s="130"/>
      <c r="M951" s="130"/>
      <c r="N951" s="157"/>
      <c r="O951" s="158"/>
      <c r="P951" s="159"/>
      <c r="Q951" s="130"/>
      <c r="R951" s="130"/>
      <c r="S951" s="130"/>
      <c r="T951" s="130"/>
      <c r="U951" s="130"/>
      <c r="V951" s="130"/>
      <c r="W951" s="130"/>
      <c r="X951" s="130"/>
      <c r="Y951" s="130"/>
      <c r="Z951" s="130"/>
    </row>
    <row r="952" spans="1:26" ht="15.75" customHeight="1">
      <c r="A952" s="130"/>
      <c r="B952" s="130"/>
      <c r="C952" s="130"/>
      <c r="D952" s="130"/>
      <c r="E952" s="130"/>
      <c r="F952" s="130"/>
      <c r="G952" s="130"/>
      <c r="H952" s="130"/>
      <c r="I952" s="130"/>
      <c r="J952" s="130"/>
      <c r="K952" s="130"/>
      <c r="L952" s="130"/>
      <c r="M952" s="130"/>
      <c r="N952" s="157"/>
      <c r="O952" s="158"/>
      <c r="P952" s="159"/>
      <c r="Q952" s="130"/>
      <c r="R952" s="130"/>
      <c r="S952" s="130"/>
      <c r="T952" s="130"/>
      <c r="U952" s="130"/>
      <c r="V952" s="130"/>
      <c r="W952" s="130"/>
      <c r="X952" s="130"/>
      <c r="Y952" s="130"/>
      <c r="Z952" s="130"/>
    </row>
    <row r="953" spans="1:26" ht="15.75" customHeight="1">
      <c r="A953" s="130"/>
      <c r="B953" s="130"/>
      <c r="C953" s="130"/>
      <c r="D953" s="130"/>
      <c r="E953" s="130"/>
      <c r="F953" s="130"/>
      <c r="G953" s="130"/>
      <c r="H953" s="130"/>
      <c r="I953" s="130"/>
      <c r="J953" s="130"/>
      <c r="K953" s="130"/>
      <c r="L953" s="130"/>
      <c r="M953" s="130"/>
      <c r="N953" s="157"/>
      <c r="O953" s="158"/>
      <c r="P953" s="159"/>
      <c r="Q953" s="130"/>
      <c r="R953" s="130"/>
      <c r="S953" s="130"/>
      <c r="T953" s="130"/>
      <c r="U953" s="130"/>
      <c r="V953" s="130"/>
      <c r="W953" s="130"/>
      <c r="X953" s="130"/>
      <c r="Y953" s="130"/>
      <c r="Z953" s="130"/>
    </row>
    <row r="954" spans="1:26" ht="15.75" customHeight="1">
      <c r="A954" s="130"/>
      <c r="B954" s="130"/>
      <c r="C954" s="130"/>
      <c r="D954" s="130"/>
      <c r="E954" s="130"/>
      <c r="F954" s="130"/>
      <c r="G954" s="130"/>
      <c r="H954" s="130"/>
      <c r="I954" s="130"/>
      <c r="J954" s="130"/>
      <c r="K954" s="130"/>
      <c r="L954" s="130"/>
      <c r="M954" s="130"/>
      <c r="N954" s="157"/>
      <c r="O954" s="158"/>
      <c r="P954" s="159"/>
      <c r="Q954" s="130"/>
      <c r="R954" s="130"/>
      <c r="S954" s="130"/>
      <c r="T954" s="130"/>
      <c r="U954" s="130"/>
      <c r="V954" s="130"/>
      <c r="W954" s="130"/>
      <c r="X954" s="130"/>
      <c r="Y954" s="130"/>
      <c r="Z954" s="130"/>
    </row>
    <row r="955" spans="1:26" ht="15.75" customHeight="1">
      <c r="A955" s="130"/>
      <c r="B955" s="130"/>
      <c r="C955" s="130"/>
      <c r="D955" s="130"/>
      <c r="E955" s="130"/>
      <c r="F955" s="130"/>
      <c r="G955" s="130"/>
      <c r="H955" s="130"/>
      <c r="I955" s="130"/>
      <c r="J955" s="130"/>
      <c r="K955" s="130"/>
      <c r="L955" s="130"/>
      <c r="M955" s="130"/>
      <c r="N955" s="157"/>
      <c r="O955" s="158"/>
      <c r="P955" s="159"/>
      <c r="Q955" s="130"/>
      <c r="R955" s="130"/>
      <c r="S955" s="130"/>
      <c r="T955" s="130"/>
      <c r="U955" s="130"/>
      <c r="V955" s="130"/>
      <c r="W955" s="130"/>
      <c r="X955" s="130"/>
      <c r="Y955" s="130"/>
      <c r="Z955" s="130"/>
    </row>
    <row r="956" spans="1:26" ht="15.75" customHeight="1">
      <c r="A956" s="130"/>
      <c r="B956" s="130"/>
      <c r="C956" s="130"/>
      <c r="D956" s="130"/>
      <c r="E956" s="130"/>
      <c r="F956" s="130"/>
      <c r="G956" s="130"/>
      <c r="H956" s="130"/>
      <c r="I956" s="130"/>
      <c r="J956" s="130"/>
      <c r="K956" s="130"/>
      <c r="L956" s="130"/>
      <c r="M956" s="130"/>
      <c r="N956" s="157"/>
      <c r="O956" s="158"/>
      <c r="P956" s="159"/>
      <c r="Q956" s="130"/>
      <c r="R956" s="130"/>
      <c r="S956" s="130"/>
      <c r="T956" s="130"/>
      <c r="U956" s="130"/>
      <c r="V956" s="130"/>
      <c r="W956" s="130"/>
      <c r="X956" s="130"/>
      <c r="Y956" s="130"/>
      <c r="Z956" s="130"/>
    </row>
    <row r="957" spans="1:26" ht="15.75" customHeight="1">
      <c r="A957" s="130"/>
      <c r="B957" s="130"/>
      <c r="C957" s="130"/>
      <c r="D957" s="130"/>
      <c r="E957" s="130"/>
      <c r="F957" s="130"/>
      <c r="G957" s="130"/>
      <c r="H957" s="130"/>
      <c r="I957" s="130"/>
      <c r="J957" s="130"/>
      <c r="K957" s="130"/>
      <c r="L957" s="130"/>
      <c r="M957" s="130"/>
      <c r="N957" s="157"/>
      <c r="O957" s="158"/>
      <c r="P957" s="159"/>
      <c r="Q957" s="130"/>
      <c r="R957" s="130"/>
      <c r="S957" s="130"/>
      <c r="T957" s="130"/>
      <c r="U957" s="130"/>
      <c r="V957" s="130"/>
      <c r="W957" s="130"/>
      <c r="X957" s="130"/>
      <c r="Y957" s="130"/>
      <c r="Z957" s="130"/>
    </row>
    <row r="958" spans="1:26" ht="15.75" customHeight="1">
      <c r="A958" s="130"/>
      <c r="B958" s="130"/>
      <c r="C958" s="130"/>
      <c r="D958" s="130"/>
      <c r="E958" s="130"/>
      <c r="F958" s="130"/>
      <c r="G958" s="130"/>
      <c r="H958" s="130"/>
      <c r="I958" s="130"/>
      <c r="J958" s="130"/>
      <c r="K958" s="130"/>
      <c r="L958" s="130"/>
      <c r="M958" s="130"/>
      <c r="N958" s="157"/>
      <c r="O958" s="158"/>
      <c r="P958" s="159"/>
      <c r="Q958" s="130"/>
      <c r="R958" s="130"/>
      <c r="S958" s="130"/>
      <c r="T958" s="130"/>
      <c r="U958" s="130"/>
      <c r="V958" s="130"/>
      <c r="W958" s="130"/>
      <c r="X958" s="130"/>
      <c r="Y958" s="130"/>
      <c r="Z958" s="130"/>
    </row>
    <row r="959" spans="1:26" ht="15.75" customHeight="1">
      <c r="A959" s="130"/>
      <c r="B959" s="130"/>
      <c r="C959" s="130"/>
      <c r="D959" s="130"/>
      <c r="E959" s="130"/>
      <c r="F959" s="130"/>
      <c r="G959" s="130"/>
      <c r="H959" s="130"/>
      <c r="I959" s="130"/>
      <c r="J959" s="130"/>
      <c r="K959" s="130"/>
      <c r="L959" s="130"/>
      <c r="M959" s="130"/>
      <c r="N959" s="157"/>
      <c r="O959" s="158"/>
      <c r="P959" s="159"/>
      <c r="Q959" s="130"/>
      <c r="R959" s="130"/>
      <c r="S959" s="130"/>
      <c r="T959" s="130"/>
      <c r="U959" s="130"/>
      <c r="V959" s="130"/>
      <c r="W959" s="130"/>
      <c r="X959" s="130"/>
      <c r="Y959" s="130"/>
      <c r="Z959" s="130"/>
    </row>
    <row r="960" spans="1:26" ht="15.75" customHeight="1">
      <c r="A960" s="130"/>
      <c r="B960" s="130"/>
      <c r="C960" s="130"/>
      <c r="D960" s="130"/>
      <c r="E960" s="130"/>
      <c r="F960" s="130"/>
      <c r="G960" s="130"/>
      <c r="H960" s="130"/>
      <c r="I960" s="130"/>
      <c r="J960" s="130"/>
      <c r="K960" s="130"/>
      <c r="L960" s="130"/>
      <c r="M960" s="130"/>
      <c r="N960" s="157"/>
      <c r="O960" s="158"/>
      <c r="P960" s="159"/>
      <c r="Q960" s="130"/>
      <c r="R960" s="130"/>
      <c r="S960" s="130"/>
      <c r="T960" s="130"/>
      <c r="U960" s="130"/>
      <c r="V960" s="130"/>
      <c r="W960" s="130"/>
      <c r="X960" s="130"/>
      <c r="Y960" s="130"/>
      <c r="Z960" s="130"/>
    </row>
    <row r="961" spans="1:26" ht="15.75" customHeight="1">
      <c r="A961" s="130"/>
      <c r="B961" s="130"/>
      <c r="C961" s="130"/>
      <c r="D961" s="130"/>
      <c r="E961" s="130"/>
      <c r="F961" s="130"/>
      <c r="G961" s="130"/>
      <c r="H961" s="130"/>
      <c r="I961" s="130"/>
      <c r="J961" s="130"/>
      <c r="K961" s="130"/>
      <c r="L961" s="130"/>
      <c r="M961" s="130"/>
      <c r="N961" s="157"/>
      <c r="O961" s="158"/>
      <c r="P961" s="159"/>
      <c r="Q961" s="130"/>
      <c r="R961" s="130"/>
      <c r="S961" s="130"/>
      <c r="T961" s="130"/>
      <c r="U961" s="130"/>
      <c r="V961" s="130"/>
      <c r="W961" s="130"/>
      <c r="X961" s="130"/>
      <c r="Y961" s="130"/>
      <c r="Z961" s="130"/>
    </row>
    <row r="962" spans="1:26" ht="15.75" customHeight="1">
      <c r="A962" s="130"/>
      <c r="B962" s="130"/>
      <c r="C962" s="130"/>
      <c r="D962" s="130"/>
      <c r="E962" s="130"/>
      <c r="F962" s="130"/>
      <c r="G962" s="130"/>
      <c r="H962" s="130"/>
      <c r="I962" s="130"/>
      <c r="J962" s="130"/>
      <c r="K962" s="130"/>
      <c r="L962" s="130"/>
      <c r="M962" s="130"/>
      <c r="N962" s="157"/>
      <c r="O962" s="158"/>
      <c r="P962" s="159"/>
      <c r="Q962" s="130"/>
      <c r="R962" s="130"/>
      <c r="S962" s="130"/>
      <c r="T962" s="130"/>
      <c r="U962" s="130"/>
      <c r="V962" s="130"/>
      <c r="W962" s="130"/>
      <c r="X962" s="130"/>
      <c r="Y962" s="130"/>
      <c r="Z962" s="130"/>
    </row>
    <row r="963" spans="1:26" ht="15.75" customHeight="1">
      <c r="A963" s="130"/>
      <c r="B963" s="130"/>
      <c r="C963" s="130"/>
      <c r="D963" s="130"/>
      <c r="E963" s="130"/>
      <c r="F963" s="130"/>
      <c r="G963" s="130"/>
      <c r="H963" s="130"/>
      <c r="I963" s="130"/>
      <c r="J963" s="130"/>
      <c r="K963" s="130"/>
      <c r="L963" s="130"/>
      <c r="M963" s="130"/>
      <c r="N963" s="157"/>
      <c r="O963" s="158"/>
      <c r="P963" s="159"/>
      <c r="Q963" s="130"/>
      <c r="R963" s="130"/>
      <c r="S963" s="130"/>
      <c r="T963" s="130"/>
      <c r="U963" s="130"/>
      <c r="V963" s="130"/>
      <c r="W963" s="130"/>
      <c r="X963" s="130"/>
      <c r="Y963" s="130"/>
      <c r="Z963" s="130"/>
    </row>
    <row r="964" spans="1:26" ht="15.75" customHeight="1">
      <c r="A964" s="130"/>
      <c r="B964" s="130"/>
      <c r="C964" s="130"/>
      <c r="D964" s="130"/>
      <c r="E964" s="130"/>
      <c r="F964" s="130"/>
      <c r="G964" s="130"/>
      <c r="H964" s="130"/>
      <c r="I964" s="130"/>
      <c r="J964" s="130"/>
      <c r="K964" s="130"/>
      <c r="L964" s="130"/>
      <c r="M964" s="130"/>
      <c r="N964" s="157"/>
      <c r="O964" s="158"/>
      <c r="P964" s="159"/>
      <c r="Q964" s="130"/>
      <c r="R964" s="130"/>
      <c r="S964" s="130"/>
      <c r="T964" s="130"/>
      <c r="U964" s="130"/>
      <c r="V964" s="130"/>
      <c r="W964" s="130"/>
      <c r="X964" s="130"/>
      <c r="Y964" s="130"/>
      <c r="Z964" s="130"/>
    </row>
    <row r="965" spans="1:26" ht="15.75" customHeight="1">
      <c r="A965" s="130"/>
      <c r="B965" s="130"/>
      <c r="C965" s="130"/>
      <c r="D965" s="130"/>
      <c r="E965" s="130"/>
      <c r="F965" s="130"/>
      <c r="G965" s="130"/>
      <c r="H965" s="130"/>
      <c r="I965" s="130"/>
      <c r="J965" s="130"/>
      <c r="K965" s="130"/>
      <c r="L965" s="130"/>
      <c r="M965" s="130"/>
      <c r="N965" s="157"/>
      <c r="O965" s="158"/>
      <c r="P965" s="159"/>
      <c r="Q965" s="130"/>
      <c r="R965" s="130"/>
      <c r="S965" s="130"/>
      <c r="T965" s="130"/>
      <c r="U965" s="130"/>
      <c r="V965" s="130"/>
      <c r="W965" s="130"/>
      <c r="X965" s="130"/>
      <c r="Y965" s="130"/>
      <c r="Z965" s="130"/>
    </row>
    <row r="966" spans="1:26" ht="15.75" customHeight="1">
      <c r="A966" s="130"/>
      <c r="B966" s="130"/>
      <c r="C966" s="130"/>
      <c r="D966" s="130"/>
      <c r="E966" s="130"/>
      <c r="F966" s="130"/>
      <c r="G966" s="130"/>
      <c r="H966" s="130"/>
      <c r="I966" s="130"/>
      <c r="J966" s="130"/>
      <c r="K966" s="130"/>
      <c r="L966" s="130"/>
      <c r="M966" s="130"/>
      <c r="N966" s="157"/>
      <c r="O966" s="158"/>
      <c r="P966" s="159"/>
      <c r="Q966" s="130"/>
      <c r="R966" s="130"/>
      <c r="S966" s="130"/>
      <c r="T966" s="130"/>
      <c r="U966" s="130"/>
      <c r="V966" s="130"/>
      <c r="W966" s="130"/>
      <c r="X966" s="130"/>
      <c r="Y966" s="130"/>
      <c r="Z966" s="130"/>
    </row>
    <row r="967" spans="1:26" ht="15.75" customHeight="1">
      <c r="A967" s="130"/>
      <c r="B967" s="130"/>
      <c r="C967" s="130"/>
      <c r="D967" s="130"/>
      <c r="E967" s="130"/>
      <c r="F967" s="130"/>
      <c r="G967" s="130"/>
      <c r="H967" s="130"/>
      <c r="I967" s="130"/>
      <c r="J967" s="130"/>
      <c r="K967" s="130"/>
      <c r="L967" s="130"/>
      <c r="M967" s="130"/>
      <c r="N967" s="157"/>
      <c r="O967" s="158"/>
      <c r="P967" s="159"/>
      <c r="Q967" s="130"/>
      <c r="R967" s="130"/>
      <c r="S967" s="130"/>
      <c r="T967" s="130"/>
      <c r="U967" s="130"/>
      <c r="V967" s="130"/>
      <c r="W967" s="130"/>
      <c r="X967" s="130"/>
      <c r="Y967" s="130"/>
      <c r="Z967" s="130"/>
    </row>
    <row r="968" spans="1:26" ht="15.75" customHeight="1">
      <c r="A968" s="130"/>
      <c r="B968" s="130"/>
      <c r="C968" s="130"/>
      <c r="D968" s="130"/>
      <c r="E968" s="130"/>
      <c r="F968" s="130"/>
      <c r="G968" s="130"/>
      <c r="H968" s="130"/>
      <c r="I968" s="130"/>
      <c r="J968" s="130"/>
      <c r="K968" s="130"/>
      <c r="L968" s="130"/>
      <c r="M968" s="130"/>
      <c r="N968" s="157"/>
      <c r="O968" s="158"/>
      <c r="P968" s="159"/>
      <c r="Q968" s="130"/>
      <c r="R968" s="130"/>
      <c r="S968" s="130"/>
      <c r="T968" s="130"/>
      <c r="U968" s="130"/>
      <c r="V968" s="130"/>
      <c r="W968" s="130"/>
      <c r="X968" s="130"/>
      <c r="Y968" s="130"/>
      <c r="Z968" s="130"/>
    </row>
    <row r="969" spans="1:26" ht="15.75" customHeight="1">
      <c r="A969" s="130"/>
      <c r="B969" s="130"/>
      <c r="C969" s="130"/>
      <c r="D969" s="130"/>
      <c r="E969" s="130"/>
      <c r="F969" s="130"/>
      <c r="G969" s="130"/>
      <c r="H969" s="130"/>
      <c r="I969" s="130"/>
      <c r="J969" s="130"/>
      <c r="K969" s="130"/>
      <c r="L969" s="130"/>
      <c r="M969" s="130"/>
      <c r="N969" s="157"/>
      <c r="O969" s="158"/>
      <c r="P969" s="159"/>
      <c r="Q969" s="130"/>
      <c r="R969" s="130"/>
      <c r="S969" s="130"/>
      <c r="T969" s="130"/>
      <c r="U969" s="130"/>
      <c r="V969" s="130"/>
      <c r="W969" s="130"/>
      <c r="X969" s="130"/>
      <c r="Y969" s="130"/>
      <c r="Z969" s="130"/>
    </row>
    <row r="970" spans="1:26" ht="15.75" customHeight="1">
      <c r="A970" s="130"/>
      <c r="B970" s="130"/>
      <c r="C970" s="130"/>
      <c r="D970" s="130"/>
      <c r="E970" s="130"/>
      <c r="F970" s="130"/>
      <c r="G970" s="130"/>
      <c r="H970" s="130"/>
      <c r="I970" s="130"/>
      <c r="J970" s="130"/>
      <c r="K970" s="130"/>
      <c r="L970" s="130"/>
      <c r="M970" s="130"/>
      <c r="N970" s="157"/>
      <c r="O970" s="158"/>
      <c r="P970" s="159"/>
      <c r="Q970" s="130"/>
      <c r="R970" s="130"/>
      <c r="S970" s="130"/>
      <c r="T970" s="130"/>
      <c r="U970" s="130"/>
      <c r="V970" s="130"/>
      <c r="W970" s="130"/>
      <c r="X970" s="130"/>
      <c r="Y970" s="130"/>
      <c r="Z970" s="130"/>
    </row>
    <row r="971" spans="1:26" ht="15.75" customHeight="1">
      <c r="A971" s="130"/>
      <c r="B971" s="130"/>
      <c r="C971" s="130"/>
      <c r="D971" s="130"/>
      <c r="E971" s="130"/>
      <c r="F971" s="130"/>
      <c r="G971" s="130"/>
      <c r="H971" s="130"/>
      <c r="I971" s="130"/>
      <c r="J971" s="130"/>
      <c r="K971" s="130"/>
      <c r="L971" s="130"/>
      <c r="M971" s="130"/>
      <c r="N971" s="157"/>
      <c r="O971" s="158"/>
      <c r="P971" s="159"/>
      <c r="Q971" s="130"/>
      <c r="R971" s="130"/>
      <c r="S971" s="130"/>
      <c r="T971" s="130"/>
      <c r="U971" s="130"/>
      <c r="V971" s="130"/>
      <c r="W971" s="130"/>
      <c r="X971" s="130"/>
      <c r="Y971" s="130"/>
      <c r="Z971" s="130"/>
    </row>
    <row r="972" spans="1:26" ht="15.75" customHeight="1">
      <c r="A972" s="130"/>
      <c r="B972" s="130"/>
      <c r="C972" s="130"/>
      <c r="D972" s="130"/>
      <c r="E972" s="130"/>
      <c r="F972" s="130"/>
      <c r="G972" s="130"/>
      <c r="H972" s="130"/>
      <c r="I972" s="130"/>
      <c r="J972" s="130"/>
      <c r="K972" s="130"/>
      <c r="L972" s="130"/>
      <c r="M972" s="130"/>
      <c r="N972" s="157"/>
      <c r="O972" s="158"/>
      <c r="P972" s="159"/>
      <c r="Q972" s="130"/>
      <c r="R972" s="130"/>
      <c r="S972" s="130"/>
      <c r="T972" s="130"/>
      <c r="U972" s="130"/>
      <c r="V972" s="130"/>
      <c r="W972" s="130"/>
      <c r="X972" s="130"/>
      <c r="Y972" s="130"/>
      <c r="Z972" s="130"/>
    </row>
    <row r="973" spans="1:26" ht="15.75" customHeight="1">
      <c r="A973" s="130"/>
      <c r="B973" s="130"/>
      <c r="C973" s="130"/>
      <c r="D973" s="130"/>
      <c r="E973" s="130"/>
      <c r="F973" s="130"/>
      <c r="G973" s="130"/>
      <c r="H973" s="130"/>
      <c r="I973" s="130"/>
      <c r="J973" s="130"/>
      <c r="K973" s="130"/>
      <c r="L973" s="130"/>
      <c r="M973" s="130"/>
      <c r="N973" s="157"/>
      <c r="O973" s="158"/>
      <c r="P973" s="159"/>
      <c r="Q973" s="130"/>
      <c r="R973" s="130"/>
      <c r="S973" s="130"/>
      <c r="T973" s="130"/>
      <c r="U973" s="130"/>
      <c r="V973" s="130"/>
      <c r="W973" s="130"/>
      <c r="X973" s="130"/>
      <c r="Y973" s="130"/>
      <c r="Z973" s="130"/>
    </row>
    <row r="974" spans="1:26" ht="15.75" customHeight="1">
      <c r="A974" s="130"/>
      <c r="B974" s="130"/>
      <c r="C974" s="130"/>
      <c r="D974" s="130"/>
      <c r="E974" s="130"/>
      <c r="F974" s="130"/>
      <c r="G974" s="130"/>
      <c r="H974" s="130"/>
      <c r="I974" s="130"/>
      <c r="J974" s="130"/>
      <c r="K974" s="130"/>
      <c r="L974" s="130"/>
      <c r="M974" s="130"/>
      <c r="N974" s="157"/>
      <c r="O974" s="158"/>
      <c r="P974" s="159"/>
      <c r="Q974" s="130"/>
      <c r="R974" s="130"/>
      <c r="S974" s="130"/>
      <c r="T974" s="130"/>
      <c r="U974" s="130"/>
      <c r="V974" s="130"/>
      <c r="W974" s="130"/>
      <c r="X974" s="130"/>
      <c r="Y974" s="130"/>
      <c r="Z974" s="130"/>
    </row>
    <row r="975" spans="1:26" ht="15.75" customHeight="1">
      <c r="A975" s="130"/>
      <c r="B975" s="130"/>
      <c r="C975" s="130"/>
      <c r="D975" s="130"/>
      <c r="E975" s="130"/>
      <c r="F975" s="130"/>
      <c r="G975" s="130"/>
      <c r="H975" s="130"/>
      <c r="I975" s="130"/>
      <c r="J975" s="130"/>
      <c r="K975" s="130"/>
      <c r="L975" s="130"/>
      <c r="M975" s="130"/>
      <c r="N975" s="157"/>
      <c r="O975" s="158"/>
      <c r="P975" s="159"/>
      <c r="Q975" s="130"/>
      <c r="R975" s="130"/>
      <c r="S975" s="130"/>
      <c r="T975" s="130"/>
      <c r="U975" s="130"/>
      <c r="V975" s="130"/>
      <c r="W975" s="130"/>
      <c r="X975" s="130"/>
      <c r="Y975" s="130"/>
      <c r="Z975" s="130"/>
    </row>
    <row r="976" spans="1:26" ht="15.75" customHeight="1">
      <c r="A976" s="130"/>
      <c r="B976" s="130"/>
      <c r="C976" s="130"/>
      <c r="D976" s="130"/>
      <c r="E976" s="130"/>
      <c r="F976" s="130"/>
      <c r="G976" s="130"/>
      <c r="H976" s="130"/>
      <c r="I976" s="130"/>
      <c r="J976" s="130"/>
      <c r="K976" s="130"/>
      <c r="L976" s="130"/>
      <c r="M976" s="130"/>
      <c r="N976" s="157"/>
      <c r="O976" s="158"/>
      <c r="P976" s="159"/>
      <c r="Q976" s="130"/>
      <c r="R976" s="130"/>
      <c r="S976" s="130"/>
      <c r="T976" s="130"/>
      <c r="U976" s="130"/>
      <c r="V976" s="130"/>
      <c r="W976" s="130"/>
      <c r="X976" s="130"/>
      <c r="Y976" s="130"/>
      <c r="Z976" s="130"/>
    </row>
    <row r="977" spans="1:26" ht="15.75" customHeight="1">
      <c r="A977" s="130"/>
      <c r="B977" s="130"/>
      <c r="C977" s="130"/>
      <c r="D977" s="130"/>
      <c r="E977" s="130"/>
      <c r="F977" s="130"/>
      <c r="G977" s="130"/>
      <c r="H977" s="130"/>
      <c r="I977" s="130"/>
      <c r="J977" s="130"/>
      <c r="K977" s="130"/>
      <c r="L977" s="130"/>
      <c r="M977" s="130"/>
      <c r="N977" s="157"/>
      <c r="O977" s="158"/>
      <c r="P977" s="159"/>
      <c r="Q977" s="130"/>
      <c r="R977" s="130"/>
      <c r="S977" s="130"/>
      <c r="T977" s="130"/>
      <c r="U977" s="130"/>
      <c r="V977" s="130"/>
      <c r="W977" s="130"/>
      <c r="X977" s="130"/>
      <c r="Y977" s="130"/>
      <c r="Z977" s="130"/>
    </row>
    <row r="978" spans="1:26" ht="15.75" customHeight="1">
      <c r="A978" s="130"/>
      <c r="B978" s="130"/>
      <c r="C978" s="130"/>
      <c r="D978" s="130"/>
      <c r="E978" s="130"/>
      <c r="F978" s="130"/>
      <c r="G978" s="130"/>
      <c r="H978" s="130"/>
      <c r="I978" s="130"/>
      <c r="J978" s="130"/>
      <c r="K978" s="130"/>
      <c r="L978" s="130"/>
      <c r="M978" s="130"/>
      <c r="N978" s="157"/>
      <c r="O978" s="158"/>
      <c r="P978" s="159"/>
      <c r="Q978" s="130"/>
      <c r="R978" s="130"/>
      <c r="S978" s="130"/>
      <c r="T978" s="130"/>
      <c r="U978" s="130"/>
      <c r="V978" s="130"/>
      <c r="W978" s="130"/>
      <c r="X978" s="130"/>
      <c r="Y978" s="130"/>
      <c r="Z978" s="130"/>
    </row>
    <row r="979" spans="1:26" ht="15.75" customHeight="1">
      <c r="A979" s="130"/>
      <c r="B979" s="130"/>
      <c r="C979" s="130"/>
      <c r="D979" s="130"/>
      <c r="E979" s="130"/>
      <c r="F979" s="130"/>
      <c r="G979" s="130"/>
      <c r="H979" s="130"/>
      <c r="I979" s="130"/>
      <c r="J979" s="130"/>
      <c r="K979" s="130"/>
      <c r="L979" s="130"/>
      <c r="M979" s="130"/>
      <c r="N979" s="157"/>
      <c r="O979" s="158"/>
      <c r="P979" s="159"/>
      <c r="Q979" s="130"/>
      <c r="R979" s="130"/>
      <c r="S979" s="130"/>
      <c r="T979" s="130"/>
      <c r="U979" s="130"/>
      <c r="V979" s="130"/>
      <c r="W979" s="130"/>
      <c r="X979" s="130"/>
      <c r="Y979" s="130"/>
      <c r="Z979" s="130"/>
    </row>
    <row r="980" spans="1:26" ht="15.75" customHeight="1">
      <c r="A980" s="130"/>
      <c r="B980" s="130"/>
      <c r="C980" s="130"/>
      <c r="D980" s="130"/>
      <c r="E980" s="130"/>
      <c r="F980" s="130"/>
      <c r="G980" s="130"/>
      <c r="H980" s="130"/>
      <c r="I980" s="130"/>
      <c r="J980" s="130"/>
      <c r="K980" s="130"/>
      <c r="L980" s="130"/>
      <c r="M980" s="130"/>
      <c r="N980" s="157"/>
      <c r="O980" s="158"/>
      <c r="P980" s="159"/>
      <c r="Q980" s="130"/>
      <c r="R980" s="130"/>
      <c r="S980" s="130"/>
      <c r="T980" s="130"/>
      <c r="U980" s="130"/>
      <c r="V980" s="130"/>
      <c r="W980" s="130"/>
      <c r="X980" s="130"/>
      <c r="Y980" s="130"/>
      <c r="Z980" s="130"/>
    </row>
    <row r="981" spans="1:26" ht="15.75" customHeight="1">
      <c r="A981" s="130"/>
      <c r="B981" s="130"/>
      <c r="C981" s="130"/>
      <c r="D981" s="130"/>
      <c r="E981" s="130"/>
      <c r="F981" s="130"/>
      <c r="G981" s="130"/>
      <c r="H981" s="130"/>
      <c r="I981" s="130"/>
      <c r="J981" s="130"/>
      <c r="K981" s="130"/>
      <c r="L981" s="130"/>
      <c r="M981" s="130"/>
      <c r="N981" s="157"/>
      <c r="O981" s="158"/>
      <c r="P981" s="159"/>
      <c r="Q981" s="130"/>
      <c r="R981" s="130"/>
      <c r="S981" s="130"/>
      <c r="T981" s="130"/>
      <c r="U981" s="130"/>
      <c r="V981" s="130"/>
      <c r="W981" s="130"/>
      <c r="X981" s="130"/>
      <c r="Y981" s="130"/>
      <c r="Z981" s="130"/>
    </row>
    <row r="982" spans="1:26" ht="15.75" customHeight="1">
      <c r="A982" s="130"/>
      <c r="B982" s="130"/>
      <c r="C982" s="130"/>
      <c r="D982" s="130"/>
      <c r="E982" s="130"/>
      <c r="F982" s="130"/>
      <c r="G982" s="130"/>
      <c r="H982" s="130"/>
      <c r="I982" s="130"/>
      <c r="J982" s="130"/>
      <c r="K982" s="130"/>
      <c r="L982" s="130"/>
      <c r="M982" s="130"/>
      <c r="N982" s="157"/>
      <c r="O982" s="158"/>
      <c r="P982" s="159"/>
      <c r="Q982" s="130"/>
      <c r="R982" s="130"/>
      <c r="S982" s="130"/>
      <c r="T982" s="130"/>
      <c r="U982" s="130"/>
      <c r="V982" s="130"/>
      <c r="W982" s="130"/>
      <c r="X982" s="130"/>
      <c r="Y982" s="130"/>
      <c r="Z982" s="130"/>
    </row>
    <row r="983" spans="1:26" ht="15.75" customHeight="1">
      <c r="A983" s="130"/>
      <c r="B983" s="130"/>
      <c r="C983" s="130"/>
      <c r="D983" s="130"/>
      <c r="E983" s="130"/>
      <c r="F983" s="130"/>
      <c r="G983" s="130"/>
      <c r="H983" s="130"/>
      <c r="I983" s="130"/>
      <c r="J983" s="130"/>
      <c r="K983" s="130"/>
      <c r="L983" s="130"/>
      <c r="M983" s="130"/>
      <c r="N983" s="157"/>
      <c r="O983" s="158"/>
      <c r="P983" s="159"/>
      <c r="Q983" s="130"/>
      <c r="R983" s="130"/>
      <c r="S983" s="130"/>
      <c r="T983" s="130"/>
      <c r="U983" s="130"/>
      <c r="V983" s="130"/>
      <c r="W983" s="130"/>
      <c r="X983" s="130"/>
      <c r="Y983" s="130"/>
      <c r="Z983" s="130"/>
    </row>
    <row r="984" spans="1:26" ht="15.75" customHeight="1">
      <c r="A984" s="130"/>
      <c r="B984" s="130"/>
      <c r="C984" s="130"/>
      <c r="D984" s="130"/>
      <c r="E984" s="130"/>
      <c r="F984" s="130"/>
      <c r="G984" s="130"/>
      <c r="H984" s="130"/>
      <c r="I984" s="130"/>
      <c r="J984" s="130"/>
      <c r="K984" s="130"/>
      <c r="L984" s="130"/>
      <c r="M984" s="130"/>
      <c r="N984" s="157"/>
      <c r="O984" s="158"/>
      <c r="P984" s="159"/>
      <c r="Q984" s="130"/>
      <c r="R984" s="130"/>
      <c r="S984" s="130"/>
      <c r="T984" s="130"/>
      <c r="U984" s="130"/>
      <c r="V984" s="130"/>
      <c r="W984" s="130"/>
      <c r="X984" s="130"/>
      <c r="Y984" s="130"/>
      <c r="Z984" s="130"/>
    </row>
    <row r="985" spans="1:26" ht="15.75" customHeight="1">
      <c r="A985" s="130"/>
      <c r="B985" s="130"/>
      <c r="C985" s="130"/>
      <c r="D985" s="130"/>
      <c r="E985" s="130"/>
      <c r="F985" s="130"/>
      <c r="G985" s="130"/>
      <c r="H985" s="130"/>
      <c r="I985" s="130"/>
      <c r="J985" s="130"/>
      <c r="K985" s="130"/>
      <c r="L985" s="130"/>
      <c r="M985" s="130"/>
      <c r="N985" s="157"/>
      <c r="O985" s="158"/>
      <c r="P985" s="159"/>
      <c r="Q985" s="130"/>
      <c r="R985" s="130"/>
      <c r="S985" s="130"/>
      <c r="T985" s="130"/>
      <c r="U985" s="130"/>
      <c r="V985" s="130"/>
      <c r="W985" s="130"/>
      <c r="X985" s="130"/>
      <c r="Y985" s="130"/>
      <c r="Z985" s="130"/>
    </row>
    <row r="986" spans="1:26" ht="15.75" customHeight="1">
      <c r="A986" s="130"/>
      <c r="B986" s="130"/>
      <c r="C986" s="130"/>
      <c r="D986" s="130"/>
      <c r="E986" s="130"/>
      <c r="F986" s="130"/>
      <c r="G986" s="130"/>
      <c r="H986" s="130"/>
      <c r="I986" s="130"/>
      <c r="J986" s="130"/>
      <c r="K986" s="130"/>
      <c r="L986" s="130"/>
      <c r="M986" s="130"/>
      <c r="N986" s="157"/>
      <c r="O986" s="158"/>
      <c r="P986" s="159"/>
      <c r="Q986" s="130"/>
      <c r="R986" s="130"/>
      <c r="S986" s="130"/>
      <c r="T986" s="130"/>
      <c r="U986" s="130"/>
      <c r="V986" s="130"/>
      <c r="W986" s="130"/>
      <c r="X986" s="130"/>
      <c r="Y986" s="130"/>
      <c r="Z986" s="130"/>
    </row>
    <row r="987" spans="1:26" ht="15.75" customHeight="1">
      <c r="A987" s="130"/>
      <c r="B987" s="130"/>
      <c r="C987" s="130"/>
      <c r="D987" s="130"/>
      <c r="E987" s="130"/>
      <c r="F987" s="130"/>
      <c r="G987" s="130"/>
      <c r="H987" s="130"/>
      <c r="I987" s="130"/>
      <c r="J987" s="130"/>
      <c r="K987" s="130"/>
      <c r="L987" s="130"/>
      <c r="M987" s="130"/>
      <c r="N987" s="157"/>
      <c r="O987" s="158"/>
      <c r="P987" s="159"/>
      <c r="Q987" s="130"/>
      <c r="R987" s="130"/>
      <c r="S987" s="130"/>
      <c r="T987" s="130"/>
      <c r="U987" s="130"/>
      <c r="V987" s="130"/>
      <c r="W987" s="130"/>
      <c r="X987" s="130"/>
      <c r="Y987" s="130"/>
      <c r="Z987" s="130"/>
    </row>
    <row r="988" spans="1:26" ht="15.75" customHeight="1">
      <c r="A988" s="130"/>
      <c r="B988" s="130"/>
      <c r="C988" s="130"/>
      <c r="D988" s="130"/>
      <c r="E988" s="130"/>
      <c r="F988" s="130"/>
      <c r="G988" s="130"/>
      <c r="H988" s="130"/>
      <c r="I988" s="130"/>
      <c r="J988" s="130"/>
      <c r="K988" s="130"/>
      <c r="L988" s="130"/>
      <c r="M988" s="130"/>
      <c r="N988" s="157"/>
      <c r="O988" s="158"/>
      <c r="P988" s="159"/>
      <c r="Q988" s="130"/>
      <c r="R988" s="130"/>
      <c r="S988" s="130"/>
      <c r="T988" s="130"/>
      <c r="U988" s="130"/>
      <c r="V988" s="130"/>
      <c r="W988" s="130"/>
      <c r="X988" s="130"/>
      <c r="Y988" s="130"/>
      <c r="Z988" s="130"/>
    </row>
    <row r="989" spans="1:26" ht="15.75" customHeight="1">
      <c r="A989" s="130"/>
      <c r="B989" s="130"/>
      <c r="C989" s="130"/>
      <c r="D989" s="130"/>
      <c r="E989" s="130"/>
      <c r="F989" s="130"/>
      <c r="G989" s="130"/>
      <c r="H989" s="130"/>
      <c r="I989" s="130"/>
      <c r="J989" s="130"/>
      <c r="K989" s="130"/>
      <c r="L989" s="130"/>
      <c r="M989" s="130"/>
      <c r="N989" s="157"/>
      <c r="O989" s="158"/>
      <c r="P989" s="159"/>
      <c r="Q989" s="130"/>
      <c r="R989" s="130"/>
      <c r="S989" s="130"/>
      <c r="T989" s="130"/>
      <c r="U989" s="130"/>
      <c r="V989" s="130"/>
      <c r="W989" s="130"/>
      <c r="X989" s="130"/>
      <c r="Y989" s="130"/>
      <c r="Z989" s="130"/>
    </row>
    <row r="990" spans="1:26" ht="15.75" customHeight="1">
      <c r="A990" s="130"/>
      <c r="B990" s="130"/>
      <c r="C990" s="130"/>
      <c r="D990" s="130"/>
      <c r="E990" s="130"/>
      <c r="F990" s="130"/>
      <c r="G990" s="130"/>
      <c r="H990" s="130"/>
      <c r="I990" s="130"/>
      <c r="J990" s="130"/>
      <c r="K990" s="130"/>
      <c r="L990" s="130"/>
      <c r="M990" s="130"/>
      <c r="N990" s="157"/>
      <c r="O990" s="158"/>
      <c r="P990" s="159"/>
      <c r="Q990" s="130"/>
      <c r="R990" s="130"/>
      <c r="S990" s="130"/>
      <c r="T990" s="130"/>
      <c r="U990" s="130"/>
      <c r="V990" s="130"/>
      <c r="W990" s="130"/>
      <c r="X990" s="130"/>
      <c r="Y990" s="130"/>
      <c r="Z990" s="130"/>
    </row>
    <row r="991" spans="1:26" ht="15.75" customHeight="1">
      <c r="A991" s="130"/>
      <c r="B991" s="130"/>
      <c r="C991" s="130"/>
      <c r="D991" s="130"/>
      <c r="E991" s="130"/>
      <c r="F991" s="130"/>
      <c r="G991" s="130"/>
      <c r="H991" s="130"/>
      <c r="I991" s="130"/>
      <c r="J991" s="130"/>
      <c r="K991" s="130"/>
      <c r="L991" s="130"/>
      <c r="M991" s="130"/>
      <c r="N991" s="157"/>
      <c r="O991" s="158"/>
      <c r="P991" s="159"/>
      <c r="Q991" s="130"/>
      <c r="R991" s="130"/>
      <c r="S991" s="130"/>
      <c r="T991" s="130"/>
      <c r="U991" s="130"/>
      <c r="V991" s="130"/>
      <c r="W991" s="130"/>
      <c r="X991" s="130"/>
      <c r="Y991" s="130"/>
      <c r="Z991" s="130"/>
    </row>
    <row r="992" spans="1:26" ht="15.75" customHeight="1">
      <c r="A992" s="130"/>
      <c r="B992" s="130"/>
      <c r="C992" s="130"/>
      <c r="D992" s="130"/>
      <c r="E992" s="130"/>
      <c r="F992" s="130"/>
      <c r="G992" s="130"/>
      <c r="H992" s="130"/>
      <c r="I992" s="130"/>
      <c r="J992" s="130"/>
      <c r="K992" s="130"/>
      <c r="L992" s="130"/>
      <c r="M992" s="130"/>
      <c r="N992" s="157"/>
      <c r="O992" s="158"/>
      <c r="P992" s="159"/>
      <c r="Q992" s="130"/>
      <c r="R992" s="130"/>
      <c r="S992" s="130"/>
      <c r="T992" s="130"/>
      <c r="U992" s="130"/>
      <c r="V992" s="130"/>
      <c r="W992" s="130"/>
      <c r="X992" s="130"/>
      <c r="Y992" s="130"/>
      <c r="Z992" s="130"/>
    </row>
    <row r="993" spans="1:26" ht="15.75" customHeight="1">
      <c r="A993" s="130"/>
      <c r="B993" s="130"/>
      <c r="C993" s="130"/>
      <c r="D993" s="130"/>
      <c r="E993" s="130"/>
      <c r="F993" s="130"/>
      <c r="G993" s="130"/>
      <c r="H993" s="130"/>
      <c r="I993" s="130"/>
      <c r="J993" s="130"/>
      <c r="K993" s="130"/>
      <c r="L993" s="130"/>
      <c r="M993" s="130"/>
      <c r="N993" s="157"/>
      <c r="O993" s="158"/>
      <c r="P993" s="159"/>
      <c r="Q993" s="130"/>
      <c r="R993" s="130"/>
      <c r="S993" s="130"/>
      <c r="T993" s="130"/>
      <c r="U993" s="130"/>
      <c r="V993" s="130"/>
      <c r="W993" s="130"/>
      <c r="X993" s="130"/>
      <c r="Y993" s="130"/>
      <c r="Z993" s="130"/>
    </row>
    <row r="994" spans="1:26" ht="15.75" customHeight="1">
      <c r="A994" s="130"/>
      <c r="B994" s="130"/>
      <c r="C994" s="130"/>
      <c r="D994" s="130"/>
      <c r="E994" s="130"/>
      <c r="F994" s="130"/>
      <c r="G994" s="130"/>
      <c r="H994" s="130"/>
      <c r="I994" s="130"/>
      <c r="J994" s="130"/>
      <c r="K994" s="130"/>
      <c r="L994" s="130"/>
      <c r="M994" s="130"/>
      <c r="N994" s="157"/>
      <c r="O994" s="158"/>
      <c r="P994" s="159"/>
      <c r="Q994" s="130"/>
      <c r="R994" s="130"/>
      <c r="S994" s="130"/>
      <c r="T994" s="130"/>
      <c r="U994" s="130"/>
      <c r="V994" s="130"/>
      <c r="W994" s="130"/>
      <c r="X994" s="130"/>
      <c r="Y994" s="130"/>
      <c r="Z994" s="130"/>
    </row>
    <row r="995" spans="1:26" ht="15.75" customHeight="1">
      <c r="A995" s="130"/>
      <c r="B995" s="130"/>
      <c r="C995" s="130"/>
      <c r="D995" s="130"/>
      <c r="E995" s="130"/>
      <c r="F995" s="130"/>
      <c r="G995" s="130"/>
      <c r="H995" s="130"/>
      <c r="I995" s="130"/>
      <c r="J995" s="130"/>
      <c r="K995" s="130"/>
      <c r="L995" s="130"/>
      <c r="M995" s="130"/>
      <c r="N995" s="157"/>
      <c r="O995" s="158"/>
      <c r="P995" s="159"/>
      <c r="Q995" s="130"/>
      <c r="R995" s="130"/>
      <c r="S995" s="130"/>
      <c r="T995" s="130"/>
      <c r="U995" s="130"/>
      <c r="V995" s="130"/>
      <c r="W995" s="130"/>
      <c r="X995" s="130"/>
      <c r="Y995" s="130"/>
      <c r="Z995" s="130"/>
    </row>
    <row r="996" spans="1:26" ht="15.75" customHeight="1">
      <c r="A996" s="130"/>
      <c r="B996" s="130"/>
      <c r="C996" s="130"/>
      <c r="D996" s="130"/>
      <c r="E996" s="130"/>
      <c r="F996" s="130"/>
      <c r="G996" s="130"/>
      <c r="H996" s="130"/>
      <c r="I996" s="130"/>
      <c r="J996" s="130"/>
      <c r="K996" s="130"/>
      <c r="L996" s="130"/>
      <c r="M996" s="130"/>
      <c r="N996" s="157"/>
      <c r="O996" s="158"/>
      <c r="P996" s="159"/>
      <c r="Q996" s="130"/>
      <c r="R996" s="130"/>
      <c r="S996" s="130"/>
      <c r="T996" s="130"/>
      <c r="U996" s="130"/>
      <c r="V996" s="130"/>
      <c r="W996" s="130"/>
      <c r="X996" s="130"/>
      <c r="Y996" s="130"/>
      <c r="Z996" s="130"/>
    </row>
    <row r="997" spans="1:26" ht="15.75" customHeight="1">
      <c r="A997" s="130"/>
      <c r="B997" s="130"/>
      <c r="C997" s="130"/>
      <c r="D997" s="130"/>
      <c r="E997" s="130"/>
      <c r="F997" s="130"/>
      <c r="G997" s="130"/>
      <c r="H997" s="130"/>
      <c r="I997" s="130"/>
      <c r="J997" s="130"/>
      <c r="K997" s="130"/>
      <c r="L997" s="130"/>
      <c r="M997" s="130"/>
      <c r="N997" s="157"/>
      <c r="O997" s="158"/>
      <c r="P997" s="159"/>
      <c r="Q997" s="130"/>
      <c r="R997" s="130"/>
      <c r="S997" s="130"/>
      <c r="T997" s="130"/>
      <c r="U997" s="130"/>
      <c r="V997" s="130"/>
      <c r="W997" s="130"/>
      <c r="X997" s="130"/>
      <c r="Y997" s="130"/>
      <c r="Z997" s="130"/>
    </row>
    <row r="998" spans="1:26" ht="15.75" customHeight="1">
      <c r="A998" s="130"/>
      <c r="B998" s="130"/>
      <c r="C998" s="130"/>
      <c r="D998" s="130"/>
      <c r="E998" s="130"/>
      <c r="F998" s="130"/>
      <c r="G998" s="130"/>
      <c r="H998" s="130"/>
      <c r="I998" s="130"/>
      <c r="J998" s="130"/>
      <c r="K998" s="130"/>
      <c r="L998" s="130"/>
      <c r="M998" s="130"/>
      <c r="N998" s="157"/>
      <c r="O998" s="158"/>
      <c r="P998" s="159"/>
      <c r="Q998" s="130"/>
      <c r="R998" s="130"/>
      <c r="S998" s="130"/>
      <c r="T998" s="130"/>
      <c r="U998" s="130"/>
      <c r="V998" s="130"/>
      <c r="W998" s="130"/>
      <c r="X998" s="130"/>
      <c r="Y998" s="130"/>
      <c r="Z998" s="130"/>
    </row>
    <row r="999" spans="1:26" ht="15.75" customHeight="1">
      <c r="A999" s="130"/>
      <c r="B999" s="130"/>
      <c r="C999" s="130"/>
      <c r="D999" s="130"/>
      <c r="E999" s="130"/>
      <c r="F999" s="130"/>
      <c r="G999" s="130"/>
      <c r="H999" s="130"/>
      <c r="I999" s="130"/>
      <c r="J999" s="130"/>
      <c r="K999" s="130"/>
      <c r="L999" s="130"/>
      <c r="M999" s="130"/>
      <c r="N999" s="157"/>
      <c r="O999" s="158"/>
      <c r="P999" s="159"/>
      <c r="Q999" s="130"/>
      <c r="R999" s="130"/>
      <c r="S999" s="130"/>
      <c r="T999" s="130"/>
      <c r="U999" s="130"/>
      <c r="V999" s="130"/>
      <c r="W999" s="130"/>
      <c r="X999" s="130"/>
      <c r="Y999" s="130"/>
      <c r="Z999" s="130"/>
    </row>
    <row r="1000" spans="1:26" ht="15.75" customHeight="1">
      <c r="A1000" s="130"/>
      <c r="B1000" s="130"/>
      <c r="C1000" s="130"/>
      <c r="D1000" s="130"/>
      <c r="E1000" s="130"/>
      <c r="F1000" s="130"/>
      <c r="G1000" s="130"/>
      <c r="H1000" s="130"/>
      <c r="I1000" s="130"/>
      <c r="J1000" s="130"/>
      <c r="K1000" s="130"/>
      <c r="L1000" s="130"/>
      <c r="M1000" s="130"/>
      <c r="N1000" s="157"/>
      <c r="O1000" s="158"/>
      <c r="P1000" s="159"/>
      <c r="Q1000" s="130"/>
      <c r="R1000" s="130"/>
      <c r="S1000" s="130"/>
      <c r="T1000" s="130"/>
      <c r="U1000" s="130"/>
      <c r="V1000" s="130"/>
      <c r="W1000" s="130"/>
      <c r="X1000" s="130"/>
      <c r="Y1000" s="130"/>
      <c r="Z1000" s="130"/>
    </row>
    <row r="1001" spans="1:26" ht="15.75" customHeight="1">
      <c r="A1001" s="130"/>
      <c r="B1001" s="130"/>
      <c r="C1001" s="130"/>
      <c r="D1001" s="130"/>
      <c r="E1001" s="130"/>
      <c r="F1001" s="130"/>
      <c r="G1001" s="130"/>
      <c r="H1001" s="130"/>
      <c r="I1001" s="130"/>
      <c r="J1001" s="130"/>
      <c r="K1001" s="130"/>
      <c r="L1001" s="130"/>
      <c r="M1001" s="130"/>
      <c r="N1001" s="157"/>
      <c r="O1001" s="158"/>
      <c r="P1001" s="159"/>
      <c r="Q1001" s="130"/>
      <c r="R1001" s="130"/>
      <c r="S1001" s="130"/>
      <c r="T1001" s="130"/>
      <c r="U1001" s="130"/>
      <c r="V1001" s="130"/>
      <c r="W1001" s="130"/>
      <c r="X1001" s="130"/>
      <c r="Y1001" s="130"/>
      <c r="Z1001" s="130"/>
    </row>
    <row r="1002" spans="1:26" ht="15.75" customHeight="1">
      <c r="A1002" s="130"/>
      <c r="B1002" s="130"/>
      <c r="C1002" s="130"/>
      <c r="D1002" s="130"/>
      <c r="E1002" s="130"/>
      <c r="F1002" s="130"/>
      <c r="G1002" s="130"/>
      <c r="H1002" s="130"/>
      <c r="I1002" s="130"/>
      <c r="J1002" s="130"/>
      <c r="K1002" s="130"/>
      <c r="L1002" s="130"/>
      <c r="M1002" s="130"/>
      <c r="N1002" s="157"/>
      <c r="O1002" s="158"/>
      <c r="P1002" s="159"/>
      <c r="Q1002" s="130"/>
      <c r="R1002" s="130"/>
      <c r="S1002" s="130"/>
      <c r="T1002" s="130"/>
      <c r="U1002" s="130"/>
      <c r="V1002" s="130"/>
      <c r="W1002" s="130"/>
      <c r="X1002" s="130"/>
      <c r="Y1002" s="130"/>
      <c r="Z1002" s="130"/>
    </row>
    <row r="1003" spans="1:26" ht="15.75" customHeight="1">
      <c r="A1003" s="130"/>
      <c r="B1003" s="130"/>
      <c r="C1003" s="130"/>
      <c r="D1003" s="130"/>
      <c r="E1003" s="130"/>
      <c r="F1003" s="130"/>
      <c r="G1003" s="130"/>
      <c r="H1003" s="130"/>
      <c r="I1003" s="130"/>
      <c r="J1003" s="130"/>
      <c r="K1003" s="130"/>
      <c r="L1003" s="130"/>
      <c r="M1003" s="130"/>
      <c r="N1003" s="157"/>
      <c r="O1003" s="158"/>
      <c r="P1003" s="159"/>
      <c r="Q1003" s="130"/>
      <c r="R1003" s="130"/>
      <c r="S1003" s="130"/>
      <c r="T1003" s="130"/>
      <c r="U1003" s="130"/>
      <c r="V1003" s="130"/>
      <c r="W1003" s="130"/>
      <c r="X1003" s="130"/>
      <c r="Y1003" s="130"/>
      <c r="Z1003" s="130"/>
    </row>
    <row r="1004" spans="1:26" ht="15.75" customHeight="1">
      <c r="A1004" s="130"/>
      <c r="B1004" s="130"/>
      <c r="C1004" s="130"/>
      <c r="D1004" s="130"/>
      <c r="E1004" s="130"/>
      <c r="F1004" s="130"/>
      <c r="G1004" s="130"/>
      <c r="H1004" s="130"/>
      <c r="I1004" s="130"/>
      <c r="J1004" s="130"/>
      <c r="K1004" s="130"/>
      <c r="L1004" s="130"/>
      <c r="M1004" s="130"/>
      <c r="N1004" s="157"/>
      <c r="O1004" s="158"/>
      <c r="P1004" s="159"/>
      <c r="Q1004" s="130"/>
      <c r="R1004" s="130"/>
      <c r="S1004" s="130"/>
      <c r="T1004" s="130"/>
      <c r="U1004" s="130"/>
      <c r="V1004" s="130"/>
      <c r="W1004" s="130"/>
      <c r="X1004" s="130"/>
      <c r="Y1004" s="130"/>
      <c r="Z1004" s="130"/>
    </row>
    <row r="1005" spans="1:26" ht="15.75" customHeight="1">
      <c r="A1005" s="130"/>
      <c r="B1005" s="130"/>
      <c r="C1005" s="130"/>
      <c r="D1005" s="130"/>
      <c r="E1005" s="130"/>
      <c r="F1005" s="130"/>
      <c r="G1005" s="130"/>
      <c r="H1005" s="130"/>
      <c r="I1005" s="130"/>
      <c r="J1005" s="130"/>
      <c r="K1005" s="130"/>
      <c r="L1005" s="130"/>
      <c r="M1005" s="130"/>
      <c r="N1005" s="157"/>
      <c r="O1005" s="158"/>
      <c r="P1005" s="159"/>
      <c r="Q1005" s="130"/>
      <c r="R1005" s="130"/>
      <c r="S1005" s="130"/>
      <c r="T1005" s="130"/>
      <c r="U1005" s="130"/>
      <c r="V1005" s="130"/>
      <c r="W1005" s="130"/>
      <c r="X1005" s="130"/>
      <c r="Y1005" s="130"/>
      <c r="Z1005" s="130"/>
    </row>
    <row r="1006" spans="1:26" ht="15.75" customHeight="1">
      <c r="A1006" s="130"/>
      <c r="B1006" s="130"/>
      <c r="C1006" s="130"/>
      <c r="D1006" s="130"/>
      <c r="E1006" s="130"/>
      <c r="F1006" s="130"/>
      <c r="G1006" s="130"/>
      <c r="H1006" s="130"/>
      <c r="I1006" s="130"/>
      <c r="J1006" s="130"/>
      <c r="K1006" s="130"/>
      <c r="L1006" s="130"/>
      <c r="M1006" s="130"/>
      <c r="N1006" s="157"/>
      <c r="O1006" s="158"/>
      <c r="P1006" s="159"/>
      <c r="Q1006" s="130"/>
      <c r="R1006" s="130"/>
      <c r="S1006" s="130"/>
      <c r="T1006" s="130"/>
      <c r="U1006" s="130"/>
      <c r="V1006" s="130"/>
      <c r="W1006" s="130"/>
      <c r="X1006" s="130"/>
      <c r="Y1006" s="130"/>
      <c r="Z1006" s="130"/>
    </row>
    <row r="1007" spans="1:26" ht="15.75" customHeight="1">
      <c r="A1007" s="130"/>
      <c r="B1007" s="130"/>
      <c r="C1007" s="130"/>
      <c r="D1007" s="130"/>
      <c r="E1007" s="130"/>
      <c r="F1007" s="130"/>
      <c r="G1007" s="130"/>
      <c r="H1007" s="130"/>
      <c r="I1007" s="130"/>
      <c r="J1007" s="130"/>
      <c r="K1007" s="130"/>
      <c r="L1007" s="130"/>
      <c r="M1007" s="130"/>
      <c r="N1007" s="157"/>
      <c r="O1007" s="158"/>
      <c r="P1007" s="159"/>
      <c r="Q1007" s="130"/>
      <c r="R1007" s="130"/>
      <c r="S1007" s="130"/>
      <c r="T1007" s="130"/>
      <c r="U1007" s="130"/>
      <c r="V1007" s="130"/>
      <c r="W1007" s="130"/>
      <c r="X1007" s="130"/>
      <c r="Y1007" s="130"/>
      <c r="Z1007" s="130"/>
    </row>
    <row r="1008" spans="1:26" ht="15.75" customHeight="1">
      <c r="A1008" s="130"/>
      <c r="B1008" s="130"/>
      <c r="C1008" s="130"/>
      <c r="D1008" s="130"/>
      <c r="E1008" s="130"/>
      <c r="F1008" s="130"/>
      <c r="G1008" s="130"/>
      <c r="H1008" s="130"/>
      <c r="I1008" s="130"/>
      <c r="J1008" s="130"/>
      <c r="K1008" s="130"/>
      <c r="L1008" s="130"/>
      <c r="M1008" s="130"/>
      <c r="N1008" s="157"/>
      <c r="O1008" s="158"/>
      <c r="P1008" s="159"/>
      <c r="Q1008" s="130"/>
      <c r="R1008" s="130"/>
      <c r="S1008" s="130"/>
      <c r="T1008" s="130"/>
      <c r="U1008" s="130"/>
      <c r="V1008" s="130"/>
      <c r="W1008" s="130"/>
      <c r="X1008" s="130"/>
      <c r="Y1008" s="130"/>
      <c r="Z1008" s="130"/>
    </row>
    <row r="1009" spans="1:26" ht="15.75" customHeight="1">
      <c r="A1009" s="130"/>
      <c r="B1009" s="130"/>
      <c r="C1009" s="130"/>
      <c r="D1009" s="130"/>
      <c r="E1009" s="130"/>
      <c r="F1009" s="130"/>
      <c r="G1009" s="130"/>
      <c r="H1009" s="130"/>
      <c r="I1009" s="130"/>
      <c r="J1009" s="130"/>
      <c r="K1009" s="130"/>
      <c r="L1009" s="130"/>
      <c r="M1009" s="130"/>
      <c r="N1009" s="157"/>
      <c r="O1009" s="158"/>
      <c r="P1009" s="159"/>
      <c r="Q1009" s="130"/>
      <c r="R1009" s="130"/>
      <c r="S1009" s="130"/>
      <c r="T1009" s="130"/>
      <c r="U1009" s="130"/>
      <c r="V1009" s="130"/>
      <c r="W1009" s="130"/>
      <c r="X1009" s="130"/>
      <c r="Y1009" s="130"/>
      <c r="Z1009" s="130"/>
    </row>
    <row r="1010" spans="1:26" ht="15.75" customHeight="1">
      <c r="A1010" s="130"/>
      <c r="B1010" s="130"/>
      <c r="C1010" s="130"/>
      <c r="D1010" s="130"/>
      <c r="E1010" s="130"/>
      <c r="F1010" s="130"/>
      <c r="G1010" s="130"/>
      <c r="H1010" s="130"/>
      <c r="I1010" s="130"/>
      <c r="J1010" s="130"/>
      <c r="K1010" s="130"/>
      <c r="L1010" s="130"/>
      <c r="M1010" s="130"/>
      <c r="N1010" s="157"/>
      <c r="O1010" s="158"/>
      <c r="P1010" s="159"/>
      <c r="Q1010" s="130"/>
      <c r="R1010" s="130"/>
      <c r="S1010" s="130"/>
      <c r="T1010" s="130"/>
      <c r="U1010" s="130"/>
      <c r="V1010" s="130"/>
      <c r="W1010" s="130"/>
      <c r="X1010" s="130"/>
      <c r="Y1010" s="130"/>
      <c r="Z1010" s="130"/>
    </row>
    <row r="1011" spans="1:26" ht="15.75" customHeight="1">
      <c r="A1011" s="130"/>
      <c r="B1011" s="130"/>
      <c r="C1011" s="130"/>
      <c r="D1011" s="130"/>
      <c r="E1011" s="130"/>
      <c r="F1011" s="130"/>
      <c r="G1011" s="130"/>
      <c r="H1011" s="130"/>
      <c r="I1011" s="130"/>
      <c r="J1011" s="130"/>
      <c r="K1011" s="130"/>
      <c r="L1011" s="130"/>
      <c r="M1011" s="130"/>
      <c r="N1011" s="157"/>
      <c r="O1011" s="158"/>
      <c r="P1011" s="159"/>
      <c r="Q1011" s="130"/>
      <c r="R1011" s="130"/>
      <c r="S1011" s="130"/>
      <c r="T1011" s="130"/>
      <c r="U1011" s="130"/>
      <c r="V1011" s="130"/>
      <c r="W1011" s="130"/>
      <c r="X1011" s="130"/>
      <c r="Y1011" s="130"/>
      <c r="Z1011" s="130"/>
    </row>
    <row r="1012" spans="1:26" ht="15.75" customHeight="1">
      <c r="A1012" s="130"/>
      <c r="B1012" s="130"/>
      <c r="C1012" s="130"/>
      <c r="D1012" s="130"/>
      <c r="E1012" s="130"/>
      <c r="F1012" s="130"/>
      <c r="G1012" s="130"/>
      <c r="H1012" s="130"/>
      <c r="I1012" s="130"/>
      <c r="J1012" s="130"/>
      <c r="K1012" s="130"/>
      <c r="L1012" s="130"/>
      <c r="M1012" s="130"/>
      <c r="N1012" s="157"/>
      <c r="O1012" s="158"/>
      <c r="P1012" s="159"/>
      <c r="Q1012" s="130"/>
      <c r="R1012" s="130"/>
      <c r="S1012" s="130"/>
      <c r="T1012" s="130"/>
      <c r="U1012" s="130"/>
      <c r="V1012" s="130"/>
      <c r="W1012" s="130"/>
      <c r="X1012" s="130"/>
      <c r="Y1012" s="130"/>
      <c r="Z1012" s="130"/>
    </row>
    <row r="1013" spans="1:26" ht="15.75" customHeight="1">
      <c r="A1013" s="130"/>
      <c r="B1013" s="130"/>
      <c r="C1013" s="130"/>
      <c r="D1013" s="130"/>
      <c r="E1013" s="130"/>
      <c r="F1013" s="130"/>
      <c r="G1013" s="130"/>
      <c r="H1013" s="130"/>
      <c r="I1013" s="130"/>
      <c r="J1013" s="130"/>
      <c r="K1013" s="130"/>
      <c r="L1013" s="130"/>
      <c r="M1013" s="130"/>
      <c r="N1013" s="157"/>
      <c r="O1013" s="158"/>
      <c r="P1013" s="159"/>
      <c r="Q1013" s="130"/>
      <c r="R1013" s="130"/>
      <c r="S1013" s="130"/>
      <c r="T1013" s="130"/>
      <c r="U1013" s="130"/>
      <c r="V1013" s="130"/>
      <c r="W1013" s="130"/>
      <c r="X1013" s="130"/>
      <c r="Y1013" s="130"/>
      <c r="Z1013" s="130"/>
    </row>
    <row r="1014" spans="1:26" ht="15.75" customHeight="1">
      <c r="A1014" s="130"/>
      <c r="B1014" s="130"/>
      <c r="C1014" s="130"/>
      <c r="D1014" s="130"/>
      <c r="E1014" s="130"/>
      <c r="F1014" s="130"/>
      <c r="G1014" s="130"/>
      <c r="H1014" s="130"/>
      <c r="I1014" s="130"/>
      <c r="J1014" s="130"/>
      <c r="K1014" s="130"/>
      <c r="L1014" s="130"/>
      <c r="M1014" s="130"/>
      <c r="N1014" s="157"/>
      <c r="O1014" s="158"/>
      <c r="P1014" s="159"/>
      <c r="Q1014" s="130"/>
      <c r="R1014" s="130"/>
      <c r="S1014" s="130"/>
      <c r="T1014" s="130"/>
      <c r="U1014" s="130"/>
      <c r="V1014" s="130"/>
      <c r="W1014" s="130"/>
      <c r="X1014" s="130"/>
      <c r="Y1014" s="130"/>
      <c r="Z1014" s="130"/>
    </row>
    <row r="1015" spans="1:26" ht="15.75" customHeight="1">
      <c r="A1015" s="130"/>
      <c r="B1015" s="130"/>
      <c r="C1015" s="130"/>
      <c r="D1015" s="130"/>
      <c r="E1015" s="130"/>
      <c r="F1015" s="130"/>
      <c r="G1015" s="130"/>
      <c r="H1015" s="130"/>
      <c r="I1015" s="130"/>
      <c r="J1015" s="130"/>
      <c r="K1015" s="130"/>
      <c r="L1015" s="130"/>
      <c r="M1015" s="130"/>
      <c r="N1015" s="157"/>
      <c r="O1015" s="158"/>
      <c r="P1015" s="159"/>
      <c r="Q1015" s="130"/>
      <c r="R1015" s="130"/>
      <c r="S1015" s="130"/>
      <c r="T1015" s="130"/>
      <c r="U1015" s="130"/>
      <c r="V1015" s="130"/>
      <c r="W1015" s="130"/>
      <c r="X1015" s="130"/>
      <c r="Y1015" s="130"/>
      <c r="Z1015" s="130"/>
    </row>
    <row r="1016" spans="1:26" ht="15.75" customHeight="1">
      <c r="A1016" s="130"/>
      <c r="B1016" s="130"/>
      <c r="C1016" s="130"/>
      <c r="D1016" s="130"/>
      <c r="E1016" s="130"/>
      <c r="F1016" s="130"/>
      <c r="G1016" s="130"/>
      <c r="H1016" s="130"/>
      <c r="I1016" s="130"/>
      <c r="J1016" s="130"/>
      <c r="K1016" s="130"/>
      <c r="L1016" s="130"/>
      <c r="M1016" s="130"/>
      <c r="N1016" s="157"/>
      <c r="O1016" s="158"/>
      <c r="P1016" s="159"/>
      <c r="Q1016" s="130"/>
      <c r="R1016" s="130"/>
      <c r="S1016" s="130"/>
      <c r="T1016" s="130"/>
      <c r="U1016" s="130"/>
      <c r="V1016" s="130"/>
      <c r="W1016" s="130"/>
      <c r="X1016" s="130"/>
      <c r="Y1016" s="130"/>
      <c r="Z1016" s="130"/>
    </row>
    <row r="1017" spans="1:26" ht="15.75" customHeight="1">
      <c r="A1017" s="130"/>
      <c r="B1017" s="130"/>
      <c r="C1017" s="130"/>
      <c r="D1017" s="130"/>
      <c r="E1017" s="130"/>
      <c r="F1017" s="130"/>
      <c r="G1017" s="130"/>
      <c r="H1017" s="130"/>
      <c r="I1017" s="130"/>
      <c r="J1017" s="130"/>
      <c r="K1017" s="130"/>
      <c r="L1017" s="130"/>
      <c r="M1017" s="130"/>
      <c r="N1017" s="157"/>
      <c r="O1017" s="158"/>
      <c r="P1017" s="159"/>
      <c r="Q1017" s="130"/>
      <c r="R1017" s="130"/>
      <c r="S1017" s="130"/>
      <c r="T1017" s="130"/>
      <c r="U1017" s="130"/>
      <c r="V1017" s="130"/>
      <c r="W1017" s="130"/>
      <c r="X1017" s="130"/>
      <c r="Y1017" s="130"/>
      <c r="Z1017" s="130"/>
    </row>
    <row r="1018" spans="1:26" ht="15.75" customHeight="1">
      <c r="A1018" s="130"/>
      <c r="B1018" s="130"/>
      <c r="C1018" s="130"/>
      <c r="D1018" s="130"/>
      <c r="E1018" s="130"/>
      <c r="F1018" s="130"/>
      <c r="G1018" s="130"/>
      <c r="H1018" s="130"/>
      <c r="I1018" s="130"/>
      <c r="J1018" s="130"/>
      <c r="K1018" s="130"/>
      <c r="L1018" s="130"/>
      <c r="M1018" s="130"/>
      <c r="N1018" s="157"/>
      <c r="O1018" s="158"/>
      <c r="P1018" s="159"/>
      <c r="Q1018" s="130"/>
      <c r="R1018" s="130"/>
      <c r="S1018" s="130"/>
      <c r="T1018" s="130"/>
      <c r="U1018" s="130"/>
      <c r="V1018" s="130"/>
      <c r="W1018" s="130"/>
      <c r="X1018" s="130"/>
      <c r="Y1018" s="130"/>
      <c r="Z1018" s="130"/>
    </row>
    <row r="1019" spans="1:26" ht="15.75" customHeight="1">
      <c r="A1019" s="130"/>
      <c r="B1019" s="130"/>
      <c r="C1019" s="130"/>
      <c r="D1019" s="130"/>
      <c r="E1019" s="130"/>
      <c r="F1019" s="130"/>
      <c r="G1019" s="130"/>
      <c r="H1019" s="130"/>
      <c r="I1019" s="130"/>
      <c r="J1019" s="130"/>
      <c r="K1019" s="130"/>
      <c r="L1019" s="130"/>
      <c r="M1019" s="130"/>
      <c r="N1019" s="157"/>
      <c r="O1019" s="158"/>
      <c r="P1019" s="159"/>
      <c r="Q1019" s="130"/>
      <c r="R1019" s="130"/>
      <c r="S1019" s="130"/>
      <c r="T1019" s="130"/>
      <c r="U1019" s="130"/>
      <c r="V1019" s="130"/>
      <c r="W1019" s="130"/>
      <c r="X1019" s="130"/>
      <c r="Y1019" s="130"/>
      <c r="Z1019" s="130"/>
    </row>
    <row r="1020" spans="1:26" ht="15.75" customHeight="1">
      <c r="A1020" s="130"/>
      <c r="B1020" s="130"/>
      <c r="C1020" s="130"/>
      <c r="D1020" s="130"/>
      <c r="E1020" s="130"/>
      <c r="F1020" s="130"/>
      <c r="G1020" s="130"/>
      <c r="H1020" s="130"/>
      <c r="I1020" s="130"/>
      <c r="J1020" s="130"/>
      <c r="K1020" s="130"/>
      <c r="L1020" s="130"/>
      <c r="M1020" s="130"/>
      <c r="N1020" s="157"/>
      <c r="O1020" s="158"/>
      <c r="P1020" s="159"/>
      <c r="Q1020" s="130"/>
      <c r="R1020" s="130"/>
      <c r="S1020" s="130"/>
      <c r="T1020" s="130"/>
      <c r="U1020" s="130"/>
      <c r="V1020" s="130"/>
      <c r="W1020" s="130"/>
      <c r="X1020" s="130"/>
      <c r="Y1020" s="130"/>
      <c r="Z1020" s="130"/>
    </row>
    <row r="1021" spans="1:26" ht="15.75" customHeight="1">
      <c r="A1021" s="130"/>
      <c r="B1021" s="130"/>
      <c r="C1021" s="130"/>
      <c r="D1021" s="130"/>
      <c r="E1021" s="130"/>
      <c r="F1021" s="130"/>
      <c r="G1021" s="130"/>
      <c r="H1021" s="130"/>
      <c r="I1021" s="130"/>
      <c r="J1021" s="130"/>
      <c r="K1021" s="130"/>
      <c r="L1021" s="130"/>
      <c r="M1021" s="130"/>
      <c r="N1021" s="157"/>
      <c r="O1021" s="158"/>
      <c r="P1021" s="159"/>
      <c r="Q1021" s="130"/>
      <c r="R1021" s="130"/>
      <c r="S1021" s="130"/>
      <c r="T1021" s="130"/>
      <c r="U1021" s="130"/>
      <c r="V1021" s="130"/>
      <c r="W1021" s="130"/>
      <c r="X1021" s="130"/>
      <c r="Y1021" s="130"/>
      <c r="Z1021" s="130"/>
    </row>
    <row r="1022" spans="1:26" ht="15.75" customHeight="1">
      <c r="A1022" s="130"/>
      <c r="B1022" s="130"/>
      <c r="C1022" s="130"/>
      <c r="D1022" s="130"/>
      <c r="E1022" s="130"/>
      <c r="F1022" s="130"/>
      <c r="G1022" s="130"/>
      <c r="H1022" s="130"/>
      <c r="I1022" s="130"/>
      <c r="J1022" s="130"/>
      <c r="K1022" s="130"/>
      <c r="L1022" s="130"/>
      <c r="M1022" s="130"/>
      <c r="N1022" s="157"/>
      <c r="O1022" s="158"/>
      <c r="P1022" s="159"/>
      <c r="Q1022" s="130"/>
      <c r="R1022" s="130"/>
      <c r="S1022" s="130"/>
      <c r="T1022" s="130"/>
      <c r="U1022" s="130"/>
      <c r="V1022" s="130"/>
      <c r="W1022" s="130"/>
      <c r="X1022" s="130"/>
      <c r="Y1022" s="130"/>
      <c r="Z1022" s="130"/>
    </row>
    <row r="1023" spans="1:26" ht="15.75" customHeight="1">
      <c r="A1023" s="130"/>
      <c r="B1023" s="130"/>
      <c r="C1023" s="130"/>
      <c r="D1023" s="130"/>
      <c r="E1023" s="130"/>
      <c r="F1023" s="130"/>
      <c r="G1023" s="130"/>
      <c r="H1023" s="130"/>
      <c r="I1023" s="130"/>
      <c r="J1023" s="130"/>
      <c r="K1023" s="130"/>
      <c r="L1023" s="130"/>
      <c r="M1023" s="130"/>
      <c r="N1023" s="157"/>
      <c r="O1023" s="158"/>
      <c r="P1023" s="159"/>
      <c r="Q1023" s="130"/>
      <c r="R1023" s="130"/>
      <c r="S1023" s="130"/>
      <c r="T1023" s="130"/>
      <c r="U1023" s="130"/>
      <c r="V1023" s="130"/>
      <c r="W1023" s="130"/>
      <c r="X1023" s="130"/>
      <c r="Y1023" s="130"/>
      <c r="Z1023" s="130"/>
    </row>
    <row r="1024" spans="1:26" ht="15.75" customHeight="1">
      <c r="A1024" s="130"/>
      <c r="B1024" s="130"/>
      <c r="C1024" s="130"/>
      <c r="D1024" s="130"/>
      <c r="E1024" s="130"/>
      <c r="F1024" s="130"/>
      <c r="G1024" s="130"/>
      <c r="H1024" s="130"/>
      <c r="I1024" s="130"/>
      <c r="J1024" s="130"/>
      <c r="K1024" s="130"/>
      <c r="L1024" s="130"/>
      <c r="M1024" s="130"/>
      <c r="N1024" s="157"/>
      <c r="O1024" s="158"/>
      <c r="P1024" s="159"/>
      <c r="Q1024" s="130"/>
      <c r="R1024" s="130"/>
      <c r="S1024" s="130"/>
      <c r="T1024" s="130"/>
      <c r="U1024" s="130"/>
      <c r="V1024" s="130"/>
      <c r="W1024" s="130"/>
      <c r="X1024" s="130"/>
      <c r="Y1024" s="130"/>
      <c r="Z1024" s="130"/>
    </row>
    <row r="1025" spans="1:26" ht="15.75" customHeight="1">
      <c r="A1025" s="130"/>
      <c r="B1025" s="130"/>
      <c r="C1025" s="130"/>
      <c r="D1025" s="130"/>
      <c r="E1025" s="130"/>
      <c r="F1025" s="130"/>
      <c r="G1025" s="130"/>
      <c r="H1025" s="130"/>
      <c r="I1025" s="130"/>
      <c r="J1025" s="130"/>
      <c r="K1025" s="130"/>
      <c r="L1025" s="130"/>
      <c r="M1025" s="130"/>
      <c r="N1025" s="157"/>
      <c r="O1025" s="158"/>
      <c r="P1025" s="159"/>
      <c r="Q1025" s="130"/>
      <c r="R1025" s="130"/>
      <c r="S1025" s="130"/>
      <c r="T1025" s="130"/>
      <c r="U1025" s="130"/>
      <c r="V1025" s="130"/>
      <c r="W1025" s="130"/>
      <c r="X1025" s="130"/>
      <c r="Y1025" s="130"/>
      <c r="Z1025" s="130"/>
    </row>
    <row r="1026" spans="1:26" ht="15.75" customHeight="1">
      <c r="A1026" s="130"/>
      <c r="B1026" s="130"/>
      <c r="C1026" s="130"/>
      <c r="D1026" s="130"/>
      <c r="E1026" s="130"/>
      <c r="F1026" s="130"/>
      <c r="G1026" s="130"/>
      <c r="H1026" s="130"/>
      <c r="I1026" s="130"/>
      <c r="J1026" s="130"/>
      <c r="K1026" s="130"/>
      <c r="L1026" s="130"/>
      <c r="M1026" s="130"/>
      <c r="N1026" s="157"/>
      <c r="O1026" s="158"/>
      <c r="P1026" s="159"/>
      <c r="Q1026" s="130"/>
      <c r="R1026" s="130"/>
      <c r="S1026" s="130"/>
      <c r="T1026" s="130"/>
      <c r="U1026" s="130"/>
      <c r="V1026" s="130"/>
      <c r="W1026" s="130"/>
      <c r="X1026" s="130"/>
      <c r="Y1026" s="130"/>
      <c r="Z1026" s="130"/>
    </row>
    <row r="1027" spans="1:26" ht="15.75" customHeight="1">
      <c r="A1027" s="130"/>
      <c r="B1027" s="130"/>
      <c r="C1027" s="130"/>
      <c r="D1027" s="130"/>
      <c r="E1027" s="130"/>
      <c r="F1027" s="130"/>
      <c r="G1027" s="130"/>
      <c r="H1027" s="130"/>
      <c r="I1027" s="130"/>
      <c r="J1027" s="130"/>
      <c r="K1027" s="130"/>
      <c r="L1027" s="130"/>
      <c r="M1027" s="130"/>
      <c r="N1027" s="157"/>
      <c r="O1027" s="158"/>
      <c r="P1027" s="159"/>
      <c r="Q1027" s="130"/>
      <c r="R1027" s="130"/>
      <c r="S1027" s="130"/>
      <c r="T1027" s="130"/>
      <c r="U1027" s="130"/>
      <c r="V1027" s="130"/>
      <c r="W1027" s="130"/>
      <c r="X1027" s="130"/>
      <c r="Y1027" s="130"/>
      <c r="Z1027" s="130"/>
    </row>
    <row r="1028" spans="1:26" ht="15.75" customHeight="1">
      <c r="A1028" s="130"/>
      <c r="B1028" s="130"/>
      <c r="C1028" s="130"/>
      <c r="D1028" s="130"/>
      <c r="E1028" s="130"/>
      <c r="F1028" s="130"/>
      <c r="G1028" s="130"/>
      <c r="H1028" s="130"/>
      <c r="I1028" s="130"/>
      <c r="J1028" s="130"/>
      <c r="K1028" s="130"/>
      <c r="L1028" s="130"/>
      <c r="M1028" s="130"/>
      <c r="N1028" s="157"/>
      <c r="O1028" s="158"/>
      <c r="P1028" s="159"/>
      <c r="Q1028" s="130"/>
      <c r="R1028" s="130"/>
      <c r="S1028" s="130"/>
      <c r="T1028" s="130"/>
      <c r="U1028" s="130"/>
      <c r="V1028" s="130"/>
      <c r="W1028" s="130"/>
      <c r="X1028" s="130"/>
      <c r="Y1028" s="130"/>
      <c r="Z1028" s="130"/>
    </row>
    <row r="1029" spans="1:26" ht="15.75" customHeight="1">
      <c r="A1029" s="130"/>
      <c r="B1029" s="130"/>
      <c r="C1029" s="130"/>
      <c r="D1029" s="130"/>
      <c r="E1029" s="130"/>
      <c r="F1029" s="130"/>
      <c r="G1029" s="130"/>
      <c r="H1029" s="130"/>
      <c r="I1029" s="130"/>
      <c r="J1029" s="130"/>
      <c r="K1029" s="130"/>
      <c r="L1029" s="130"/>
      <c r="M1029" s="130"/>
      <c r="N1029" s="157"/>
      <c r="O1029" s="158"/>
      <c r="P1029" s="159"/>
      <c r="Q1029" s="130"/>
      <c r="R1029" s="130"/>
      <c r="S1029" s="130"/>
      <c r="T1029" s="130"/>
      <c r="U1029" s="130"/>
      <c r="V1029" s="130"/>
      <c r="W1029" s="130"/>
      <c r="X1029" s="130"/>
      <c r="Y1029" s="130"/>
      <c r="Z1029" s="130"/>
    </row>
    <row r="1030" spans="1:26" ht="15.75" customHeight="1">
      <c r="A1030" s="130"/>
      <c r="B1030" s="130"/>
      <c r="C1030" s="130"/>
      <c r="D1030" s="130"/>
      <c r="E1030" s="130"/>
      <c r="F1030" s="130"/>
      <c r="G1030" s="130"/>
      <c r="H1030" s="130"/>
      <c r="I1030" s="130"/>
      <c r="J1030" s="130"/>
      <c r="K1030" s="130"/>
      <c r="L1030" s="130"/>
      <c r="M1030" s="130"/>
      <c r="N1030" s="157"/>
      <c r="O1030" s="158"/>
      <c r="P1030" s="159"/>
      <c r="Q1030" s="130"/>
      <c r="R1030" s="130"/>
      <c r="S1030" s="130"/>
      <c r="T1030" s="130"/>
      <c r="U1030" s="130"/>
      <c r="V1030" s="130"/>
      <c r="W1030" s="130"/>
      <c r="X1030" s="130"/>
      <c r="Y1030" s="130"/>
      <c r="Z1030" s="130"/>
    </row>
    <row r="1031" spans="1:26" ht="15.75" customHeight="1">
      <c r="A1031" s="130"/>
      <c r="B1031" s="130"/>
      <c r="C1031" s="130"/>
      <c r="D1031" s="130"/>
      <c r="E1031" s="130"/>
      <c r="F1031" s="130"/>
      <c r="G1031" s="130"/>
      <c r="H1031" s="130"/>
      <c r="I1031" s="130"/>
      <c r="J1031" s="130"/>
      <c r="K1031" s="130"/>
      <c r="L1031" s="130"/>
      <c r="M1031" s="130"/>
      <c r="N1031" s="157"/>
      <c r="O1031" s="158"/>
      <c r="P1031" s="159"/>
      <c r="Q1031" s="130"/>
      <c r="R1031" s="130"/>
      <c r="S1031" s="130"/>
      <c r="T1031" s="130"/>
      <c r="U1031" s="130"/>
      <c r="V1031" s="130"/>
      <c r="W1031" s="130"/>
      <c r="X1031" s="130"/>
      <c r="Y1031" s="130"/>
      <c r="Z1031" s="130"/>
    </row>
    <row r="1032" spans="1:26" ht="15.75" customHeight="1">
      <c r="A1032" s="130"/>
      <c r="B1032" s="130"/>
      <c r="C1032" s="130"/>
      <c r="D1032" s="130"/>
      <c r="E1032" s="130"/>
      <c r="F1032" s="130"/>
      <c r="G1032" s="130"/>
      <c r="H1032" s="130"/>
      <c r="I1032" s="130"/>
      <c r="J1032" s="130"/>
      <c r="K1032" s="130"/>
      <c r="L1032" s="130"/>
      <c r="M1032" s="130"/>
      <c r="N1032" s="157"/>
      <c r="O1032" s="158"/>
      <c r="P1032" s="159"/>
      <c r="Q1032" s="130"/>
      <c r="R1032" s="130"/>
      <c r="S1032" s="130"/>
      <c r="T1032" s="130"/>
      <c r="U1032" s="130"/>
      <c r="V1032" s="130"/>
      <c r="W1032" s="130"/>
      <c r="X1032" s="130"/>
      <c r="Y1032" s="130"/>
      <c r="Z1032" s="130"/>
    </row>
    <row r="1033" spans="1:26" ht="15.75" customHeight="1">
      <c r="A1033" s="130"/>
      <c r="B1033" s="130"/>
      <c r="C1033" s="130"/>
      <c r="D1033" s="130"/>
      <c r="E1033" s="130"/>
      <c r="F1033" s="130"/>
      <c r="G1033" s="130"/>
      <c r="H1033" s="130"/>
      <c r="I1033" s="130"/>
      <c r="J1033" s="130"/>
      <c r="K1033" s="130"/>
      <c r="L1033" s="130"/>
      <c r="M1033" s="130"/>
      <c r="N1033" s="157"/>
      <c r="O1033" s="158"/>
      <c r="P1033" s="159"/>
      <c r="Q1033" s="130"/>
      <c r="R1033" s="130"/>
      <c r="S1033" s="130"/>
      <c r="T1033" s="130"/>
      <c r="U1033" s="130"/>
      <c r="V1033" s="130"/>
      <c r="W1033" s="130"/>
      <c r="X1033" s="130"/>
      <c r="Y1033" s="130"/>
      <c r="Z1033" s="130"/>
    </row>
    <row r="1034" spans="1:26" ht="15.75" customHeight="1">
      <c r="A1034" s="130"/>
      <c r="B1034" s="130"/>
      <c r="C1034" s="130"/>
      <c r="D1034" s="130"/>
      <c r="E1034" s="130"/>
      <c r="F1034" s="130"/>
      <c r="G1034" s="130"/>
      <c r="H1034" s="130"/>
      <c r="I1034" s="130"/>
      <c r="J1034" s="130"/>
      <c r="K1034" s="130"/>
      <c r="L1034" s="130"/>
      <c r="M1034" s="130"/>
      <c r="N1034" s="157"/>
      <c r="O1034" s="158"/>
      <c r="P1034" s="159"/>
      <c r="Q1034" s="130"/>
      <c r="R1034" s="130"/>
      <c r="S1034" s="130"/>
      <c r="T1034" s="130"/>
      <c r="U1034" s="130"/>
      <c r="V1034" s="130"/>
      <c r="W1034" s="130"/>
      <c r="X1034" s="130"/>
      <c r="Y1034" s="130"/>
      <c r="Z1034" s="130"/>
    </row>
  </sheetData>
  <mergeCells count="109">
    <mergeCell ref="A117:J117"/>
    <mergeCell ref="C105:G105"/>
    <mergeCell ref="D106:G106"/>
    <mergeCell ref="D107:G107"/>
    <mergeCell ref="D108:G108"/>
    <mergeCell ref="C109:G109"/>
    <mergeCell ref="C113:G113"/>
    <mergeCell ref="D114:G114"/>
    <mergeCell ref="C115:G115"/>
    <mergeCell ref="D116:G116"/>
    <mergeCell ref="C96:G96"/>
    <mergeCell ref="D97:G97"/>
    <mergeCell ref="E98:G98"/>
    <mergeCell ref="E99:G99"/>
    <mergeCell ref="E100:G100"/>
    <mergeCell ref="D101:G101"/>
    <mergeCell ref="E102:G102"/>
    <mergeCell ref="E103:G103"/>
    <mergeCell ref="E104:G104"/>
    <mergeCell ref="E86:G86"/>
    <mergeCell ref="E88:G88"/>
    <mergeCell ref="E89:G89"/>
    <mergeCell ref="E90:G90"/>
    <mergeCell ref="E91:G91"/>
    <mergeCell ref="E92:G92"/>
    <mergeCell ref="E93:G93"/>
    <mergeCell ref="E94:G94"/>
    <mergeCell ref="E95:G95"/>
    <mergeCell ref="E77:G77"/>
    <mergeCell ref="E78:G78"/>
    <mergeCell ref="E79:G79"/>
    <mergeCell ref="E80:G80"/>
    <mergeCell ref="E81:G81"/>
    <mergeCell ref="E82:G82"/>
    <mergeCell ref="E83:G83"/>
    <mergeCell ref="E84:G84"/>
    <mergeCell ref="D85:G85"/>
    <mergeCell ref="E68:G68"/>
    <mergeCell ref="E69:G69"/>
    <mergeCell ref="E70:G70"/>
    <mergeCell ref="E71:G71"/>
    <mergeCell ref="E72:G72"/>
    <mergeCell ref="E73:G73"/>
    <mergeCell ref="E74:G74"/>
    <mergeCell ref="E75:G75"/>
    <mergeCell ref="E76:G76"/>
    <mergeCell ref="E59:G59"/>
    <mergeCell ref="E60:G60"/>
    <mergeCell ref="E61:G61"/>
    <mergeCell ref="E62:G62"/>
    <mergeCell ref="E63:G63"/>
    <mergeCell ref="E64:G64"/>
    <mergeCell ref="E65:G65"/>
    <mergeCell ref="E66:G66"/>
    <mergeCell ref="E67:G67"/>
    <mergeCell ref="E50:G50"/>
    <mergeCell ref="C51:G51"/>
    <mergeCell ref="D52:G52"/>
    <mergeCell ref="C53:G53"/>
    <mergeCell ref="D54:G54"/>
    <mergeCell ref="D55:G55"/>
    <mergeCell ref="C56:G56"/>
    <mergeCell ref="D57:G57"/>
    <mergeCell ref="E58:G58"/>
    <mergeCell ref="E41:G41"/>
    <mergeCell ref="E42:G42"/>
    <mergeCell ref="E43:G43"/>
    <mergeCell ref="E44:G44"/>
    <mergeCell ref="E45:G45"/>
    <mergeCell ref="E46:G46"/>
    <mergeCell ref="E47:G47"/>
    <mergeCell ref="E48:G48"/>
    <mergeCell ref="E49:G49"/>
    <mergeCell ref="D32:G32"/>
    <mergeCell ref="E33:G33"/>
    <mergeCell ref="E34:G34"/>
    <mergeCell ref="C35:G35"/>
    <mergeCell ref="D36:G36"/>
    <mergeCell ref="E37:G37"/>
    <mergeCell ref="E38:G38"/>
    <mergeCell ref="E39:G39"/>
    <mergeCell ref="D40:G40"/>
    <mergeCell ref="C23:G23"/>
    <mergeCell ref="D24:G24"/>
    <mergeCell ref="D25:G25"/>
    <mergeCell ref="E26:G26"/>
    <mergeCell ref="E27:G27"/>
    <mergeCell ref="C28:G28"/>
    <mergeCell ref="D29:G29"/>
    <mergeCell ref="E30:G30"/>
    <mergeCell ref="E31:G31"/>
    <mergeCell ref="G12:J12"/>
    <mergeCell ref="G13:J13"/>
    <mergeCell ref="G14:J14"/>
    <mergeCell ref="G15:J15"/>
    <mergeCell ref="G16:J16"/>
    <mergeCell ref="A18:M18"/>
    <mergeCell ref="B20:G20"/>
    <mergeCell ref="B21:G21"/>
    <mergeCell ref="B22:G22"/>
    <mergeCell ref="A1:M1"/>
    <mergeCell ref="A2:M2"/>
    <mergeCell ref="G5:J5"/>
    <mergeCell ref="G6:J6"/>
    <mergeCell ref="G7:J7"/>
    <mergeCell ref="G8:J8"/>
    <mergeCell ref="G9:J9"/>
    <mergeCell ref="G10:J10"/>
    <mergeCell ref="G11:J11"/>
  </mergeCells>
  <hyperlinks>
    <hyperlink ref="N46" r:id="rId1"/>
    <hyperlink ref="N47" r:id="rId2"/>
    <hyperlink ref="N48" r:id="rId3"/>
    <hyperlink ref="N26" r:id="rId4"/>
    <hyperlink ref="N88" r:id="rId5"/>
    <hyperlink ref="N89" r:id="rId6"/>
    <hyperlink ref="N27" r:id="rId7"/>
    <hyperlink ref="N90" r:id="rId8"/>
    <hyperlink ref="N91" r:id="rId9"/>
    <hyperlink ref="N92" r:id="rId10"/>
    <hyperlink ref="N93" r:id="rId11"/>
    <hyperlink ref="N60" r:id="rId12" tooltip="https://drive.google.com/file/d/1QQpcdH3dJ2jPBUSLfkyxTtTCfZO_4hHv/view?usp=sharing"/>
    <hyperlink ref="N94" r:id="rId13"/>
    <hyperlink ref="N63" r:id="rId14"/>
    <hyperlink ref="N64" r:id="rId15" tooltip="https://drive.google.com/file/d/117r23h-p1y3yDpLOxuzamPZS7kiOgdn_/view?usp=sharing"/>
    <hyperlink ref="N65" r:id="rId16"/>
    <hyperlink ref="N67" r:id="rId17"/>
    <hyperlink ref="N66" r:id="rId18"/>
    <hyperlink ref="N42" r:id="rId19"/>
    <hyperlink ref="N43" r:id="rId20"/>
    <hyperlink ref="N62" r:id="rId21"/>
    <hyperlink ref="N61" r:id="rId22"/>
    <hyperlink ref="N95" r:id="rId23"/>
    <hyperlink ref="N70" r:id="rId24"/>
    <hyperlink ref="N71" r:id="rId25" tooltip="http://repo.unand.ac.id/42784/1/3%20Sertifikat%20Peserta%20KPA3%20-%20_10.pdf"/>
    <hyperlink ref="N72" r:id="rId26" tooltip="http://repo.unand.ac.id/42678/1/4%20Sertifikat.jpeg"/>
    <hyperlink ref="N73" r:id="rId27"/>
    <hyperlink ref="N74" r:id="rId28"/>
    <hyperlink ref="N75" r:id="rId29"/>
    <hyperlink ref="N76" r:id="rId30"/>
    <hyperlink ref="N68" r:id="rId31" tooltip="http://repo.unand.ac.id/42780/1/10%20Admi%20Nazra%20-%20PESERTA.pdf"/>
    <hyperlink ref="N69" r:id="rId32"/>
    <hyperlink ref="N49" r:id="rId33"/>
    <hyperlink ref="N80" r:id="rId34"/>
    <hyperlink ref="N81" r:id="rId35"/>
    <hyperlink ref="N82" r:id="rId36"/>
    <hyperlink ref="N83" r:id="rId37"/>
    <hyperlink ref="N77" r:id="rId38"/>
    <hyperlink ref="N78" r:id="rId39"/>
    <hyperlink ref="N79" r:id="rId40"/>
    <hyperlink ref="N84" r:id="rId41"/>
  </hyperlinks>
  <pageMargins left="0.55118110236220497" right="0.55118110236220497" top="0.70866141732283505" bottom="0.55118110236220497" header="0" footer="0"/>
  <pageSetup paperSize="9" scale="68" orientation="portrait"/>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1000"/>
  <sheetViews>
    <sheetView topLeftCell="A43" workbookViewId="0">
      <selection activeCell="B58" sqref="B58:G59"/>
    </sheetView>
  </sheetViews>
  <sheetFormatPr defaultColWidth="12.58203125" defaultRowHeight="15" customHeight="1"/>
  <cols>
    <col min="1" max="2" width="7.58203125" customWidth="1"/>
    <col min="3" max="3" width="6.25" customWidth="1"/>
    <col min="4" max="4" width="6.83203125" customWidth="1"/>
    <col min="5" max="26" width="7.58203125" customWidth="1"/>
  </cols>
  <sheetData>
    <row r="1" spans="1:14" ht="14">
      <c r="A1" s="1" t="s">
        <v>1213</v>
      </c>
    </row>
    <row r="2" spans="1:14" ht="14">
      <c r="A2" s="2"/>
    </row>
    <row r="3" spans="1:14" ht="14">
      <c r="A3" s="2"/>
    </row>
    <row r="4" spans="1:14" ht="14">
      <c r="A4" s="2"/>
    </row>
    <row r="5" spans="1:14" ht="14">
      <c r="A5" s="1024" t="s">
        <v>1214</v>
      </c>
      <c r="B5" s="727"/>
      <c r="C5" s="727"/>
      <c r="D5" s="727"/>
      <c r="E5" s="727"/>
      <c r="F5" s="727"/>
      <c r="G5" s="727"/>
      <c r="H5" s="727"/>
      <c r="I5" s="727"/>
      <c r="J5" s="727"/>
      <c r="K5" s="727"/>
      <c r="L5" s="727"/>
      <c r="M5" s="727"/>
      <c r="N5" s="727"/>
    </row>
    <row r="6" spans="1:14" ht="14">
      <c r="A6" s="1024" t="s">
        <v>1215</v>
      </c>
      <c r="B6" s="727"/>
      <c r="C6" s="727"/>
      <c r="D6" s="727"/>
      <c r="E6" s="727"/>
      <c r="F6" s="727"/>
      <c r="G6" s="727"/>
      <c r="H6" s="727"/>
      <c r="I6" s="727"/>
      <c r="J6" s="727"/>
      <c r="K6" s="727"/>
      <c r="L6" s="727"/>
      <c r="M6" s="727"/>
      <c r="N6" s="727"/>
    </row>
    <row r="7" spans="1:14" ht="14">
      <c r="A7" s="3"/>
      <c r="B7" s="3"/>
      <c r="C7" s="3"/>
      <c r="D7" s="3"/>
      <c r="E7" s="3"/>
      <c r="F7" s="3"/>
      <c r="G7" s="3"/>
      <c r="H7" s="3"/>
      <c r="I7" s="3"/>
      <c r="J7" s="3"/>
      <c r="K7" s="3"/>
      <c r="L7" s="3"/>
      <c r="M7" s="3"/>
      <c r="N7" s="3"/>
    </row>
    <row r="8" spans="1:14" ht="15.5">
      <c r="A8" s="1025" t="s">
        <v>1216</v>
      </c>
      <c r="B8" s="727"/>
      <c r="C8" s="727"/>
      <c r="D8" s="4" t="s">
        <v>1217</v>
      </c>
      <c r="E8" s="4"/>
      <c r="F8" s="4"/>
      <c r="G8" s="4"/>
      <c r="H8" s="5"/>
      <c r="I8" s="37"/>
      <c r="J8" s="37"/>
      <c r="K8" s="37"/>
      <c r="L8" s="37"/>
      <c r="M8" s="37"/>
      <c r="N8" s="37"/>
    </row>
    <row r="9" spans="1:14" ht="15.5">
      <c r="A9" s="1025" t="s">
        <v>1218</v>
      </c>
      <c r="B9" s="727"/>
      <c r="C9" s="727"/>
      <c r="D9" s="6" t="s">
        <v>1219</v>
      </c>
      <c r="E9" s="4"/>
      <c r="F9" s="4"/>
      <c r="G9" s="4"/>
      <c r="H9" s="5"/>
      <c r="I9" s="37"/>
      <c r="J9" s="37"/>
      <c r="K9" s="37"/>
      <c r="L9" s="37"/>
      <c r="M9" s="37"/>
      <c r="N9" s="37"/>
    </row>
    <row r="10" spans="1:14" ht="14.5">
      <c r="A10" s="7"/>
      <c r="B10" s="8"/>
      <c r="C10" s="8"/>
    </row>
    <row r="11" spans="1:14" ht="14">
      <c r="A11" s="1027" t="s">
        <v>151</v>
      </c>
      <c r="B11" s="1026" t="s">
        <v>1220</v>
      </c>
      <c r="C11" s="793"/>
      <c r="D11" s="793"/>
      <c r="E11" s="793"/>
      <c r="F11" s="793"/>
      <c r="G11" s="793"/>
      <c r="H11" s="793"/>
      <c r="I11" s="793"/>
      <c r="J11" s="793"/>
      <c r="K11" s="793"/>
      <c r="L11" s="793"/>
      <c r="M11" s="793"/>
      <c r="N11" s="794"/>
    </row>
    <row r="12" spans="1:14" ht="14">
      <c r="A12" s="732"/>
      <c r="B12" s="10">
        <v>1</v>
      </c>
      <c r="C12" s="1028" t="s">
        <v>1221</v>
      </c>
      <c r="D12" s="785"/>
      <c r="E12" s="785"/>
      <c r="F12" s="785"/>
      <c r="G12" s="785"/>
      <c r="H12" s="796"/>
      <c r="I12" s="1029" t="str">
        <f>PAK!E6</f>
        <v>Dr. Admi Nazra</v>
      </c>
      <c r="J12" s="785"/>
      <c r="K12" s="785"/>
      <c r="L12" s="785"/>
      <c r="M12" s="785"/>
      <c r="N12" s="796"/>
    </row>
    <row r="13" spans="1:14" ht="14">
      <c r="A13" s="732"/>
      <c r="B13" s="10">
        <v>2</v>
      </c>
      <c r="C13" s="1028" t="s">
        <v>1222</v>
      </c>
      <c r="D13" s="785"/>
      <c r="E13" s="785"/>
      <c r="F13" s="785"/>
      <c r="G13" s="785"/>
      <c r="H13" s="796"/>
      <c r="I13" s="1030" t="str">
        <f>PAK!E7</f>
        <v>197303301999031008 / 0030037304</v>
      </c>
      <c r="J13" s="785"/>
      <c r="K13" s="785"/>
      <c r="L13" s="785"/>
      <c r="M13" s="785"/>
      <c r="N13" s="796"/>
    </row>
    <row r="14" spans="1:14" ht="14">
      <c r="A14" s="732"/>
      <c r="B14" s="10">
        <v>3</v>
      </c>
      <c r="C14" s="1028" t="s">
        <v>61</v>
      </c>
      <c r="D14" s="785"/>
      <c r="E14" s="785"/>
      <c r="F14" s="785"/>
      <c r="G14" s="785"/>
      <c r="H14" s="796"/>
      <c r="I14" s="1031" t="str">
        <f>PAK!E9</f>
        <v>Pembina Tk I (Gol. IVb) / 1 Oktober 2019</v>
      </c>
      <c r="J14" s="785"/>
      <c r="K14" s="785"/>
      <c r="L14" s="785"/>
      <c r="M14" s="785"/>
      <c r="N14" s="796"/>
    </row>
    <row r="15" spans="1:14" ht="14">
      <c r="A15" s="732"/>
      <c r="B15" s="10">
        <v>4</v>
      </c>
      <c r="C15" s="1028" t="s">
        <v>1223</v>
      </c>
      <c r="D15" s="785"/>
      <c r="E15" s="785"/>
      <c r="F15" s="785"/>
      <c r="G15" s="785"/>
      <c r="H15" s="796"/>
      <c r="I15" s="1031" t="str">
        <f>PAK!E13</f>
        <v>Lektor Kepala / 1 September 2017</v>
      </c>
      <c r="J15" s="785"/>
      <c r="K15" s="785"/>
      <c r="L15" s="785"/>
      <c r="M15" s="785"/>
      <c r="N15" s="796"/>
    </row>
    <row r="16" spans="1:14" ht="14">
      <c r="A16" s="732"/>
      <c r="B16" s="10">
        <v>5</v>
      </c>
      <c r="C16" s="1028" t="s">
        <v>1224</v>
      </c>
      <c r="D16" s="785"/>
      <c r="E16" s="785"/>
      <c r="F16" s="785"/>
      <c r="G16" s="785"/>
      <c r="H16" s="796"/>
      <c r="I16" s="1031" t="str">
        <f>PAK!E12</f>
        <v>Doktor (S3) tahun 2011</v>
      </c>
      <c r="J16" s="785"/>
      <c r="K16" s="785"/>
      <c r="L16" s="785"/>
      <c r="M16" s="785"/>
      <c r="N16" s="796"/>
    </row>
    <row r="17" spans="1:14" ht="14">
      <c r="A17" s="732"/>
      <c r="B17" s="10">
        <v>6</v>
      </c>
      <c r="C17" s="1028" t="s">
        <v>1216</v>
      </c>
      <c r="D17" s="785"/>
      <c r="E17" s="785"/>
      <c r="F17" s="785"/>
      <c r="G17" s="785"/>
      <c r="H17" s="796"/>
      <c r="I17" s="1031" t="s">
        <v>1225</v>
      </c>
      <c r="J17" s="785"/>
      <c r="K17" s="785"/>
      <c r="L17" s="785"/>
      <c r="M17" s="785"/>
      <c r="N17" s="796"/>
    </row>
    <row r="18" spans="1:14" ht="14">
      <c r="A18" s="732"/>
      <c r="B18" s="10">
        <v>7</v>
      </c>
      <c r="C18" s="1028" t="s">
        <v>1226</v>
      </c>
      <c r="D18" s="785"/>
      <c r="E18" s="785"/>
      <c r="F18" s="785"/>
      <c r="G18" s="785"/>
      <c r="H18" s="796"/>
      <c r="I18" s="1031" t="s">
        <v>1227</v>
      </c>
      <c r="J18" s="785"/>
      <c r="K18" s="785"/>
      <c r="L18" s="785"/>
      <c r="M18" s="785"/>
      <c r="N18" s="796"/>
    </row>
    <row r="19" spans="1:14" ht="14">
      <c r="A19" s="732"/>
      <c r="B19" s="11">
        <v>8</v>
      </c>
      <c r="C19" s="1028" t="s">
        <v>1228</v>
      </c>
      <c r="D19" s="785"/>
      <c r="E19" s="785"/>
      <c r="F19" s="785"/>
      <c r="G19" s="785"/>
      <c r="H19" s="796"/>
      <c r="I19" s="1032" t="s">
        <v>1576</v>
      </c>
      <c r="J19" s="785"/>
      <c r="K19" s="785"/>
      <c r="L19" s="785"/>
      <c r="M19" s="785"/>
      <c r="N19" s="796"/>
    </row>
    <row r="20" spans="1:14" ht="14">
      <c r="A20" s="9"/>
      <c r="B20" s="11">
        <v>9</v>
      </c>
      <c r="C20" s="1028" t="s">
        <v>1229</v>
      </c>
      <c r="D20" s="785"/>
      <c r="E20" s="785"/>
      <c r="F20" s="785"/>
      <c r="G20" s="785"/>
      <c r="H20" s="796"/>
      <c r="I20" s="1028" t="s">
        <v>1227</v>
      </c>
      <c r="J20" s="785"/>
      <c r="K20" s="785"/>
      <c r="L20" s="785"/>
      <c r="M20" s="785"/>
      <c r="N20" s="796"/>
    </row>
    <row r="21" spans="1:14" ht="15.75" customHeight="1">
      <c r="A21" s="1054" t="s">
        <v>160</v>
      </c>
      <c r="B21" s="1033" t="s">
        <v>1230</v>
      </c>
      <c r="C21" s="1042" t="s">
        <v>1231</v>
      </c>
      <c r="D21" s="785"/>
      <c r="E21" s="785"/>
      <c r="F21" s="785"/>
      <c r="G21" s="785"/>
      <c r="H21" s="785"/>
      <c r="I21" s="785"/>
      <c r="J21" s="785"/>
      <c r="K21" s="785"/>
      <c r="L21" s="785"/>
      <c r="M21" s="785"/>
      <c r="N21" s="796"/>
    </row>
    <row r="22" spans="1:14" ht="15.75" customHeight="1">
      <c r="A22" s="732"/>
      <c r="B22" s="732"/>
      <c r="C22" s="1051" t="s">
        <v>1232</v>
      </c>
      <c r="D22" s="796"/>
      <c r="E22" s="1051" t="s">
        <v>82</v>
      </c>
      <c r="F22" s="796"/>
      <c r="G22" s="1051" t="s">
        <v>1233</v>
      </c>
      <c r="H22" s="796"/>
      <c r="I22" s="1051" t="s">
        <v>1234</v>
      </c>
      <c r="J22" s="796"/>
      <c r="K22" s="1051" t="s">
        <v>1235</v>
      </c>
      <c r="L22" s="796"/>
      <c r="M22" s="1051" t="s">
        <v>48</v>
      </c>
      <c r="N22" s="796"/>
    </row>
    <row r="23" spans="1:14" ht="15.75" customHeight="1">
      <c r="A23" s="732"/>
      <c r="B23" s="733"/>
      <c r="C23" s="12" t="s">
        <v>70</v>
      </c>
      <c r="D23" s="13" t="s">
        <v>72</v>
      </c>
      <c r="E23" s="12" t="s">
        <v>70</v>
      </c>
      <c r="F23" s="13" t="s">
        <v>72</v>
      </c>
      <c r="G23" s="12" t="s">
        <v>70</v>
      </c>
      <c r="H23" s="13" t="s">
        <v>72</v>
      </c>
      <c r="I23" s="12" t="s">
        <v>70</v>
      </c>
      <c r="J23" s="13" t="s">
        <v>72</v>
      </c>
      <c r="K23" s="12" t="s">
        <v>70</v>
      </c>
      <c r="L23" s="13" t="s">
        <v>72</v>
      </c>
      <c r="M23" s="12" t="s">
        <v>70</v>
      </c>
      <c r="N23" s="13" t="s">
        <v>72</v>
      </c>
    </row>
    <row r="24" spans="1:14" ht="15.75" customHeight="1">
      <c r="A24" s="732"/>
      <c r="B24" s="14" t="s">
        <v>153</v>
      </c>
      <c r="C24" s="15">
        <f>PAK!F20</f>
        <v>200</v>
      </c>
      <c r="D24" s="16">
        <f>PAK!G20</f>
        <v>0</v>
      </c>
      <c r="E24" s="15">
        <f>DUPAK!H44</f>
        <v>157.5</v>
      </c>
      <c r="F24" s="16">
        <f>DUPAK!I45</f>
        <v>106.61142857142858</v>
      </c>
      <c r="G24" s="15">
        <f>DUPAK!H108</f>
        <v>148.80000000000001</v>
      </c>
      <c r="H24" s="16">
        <f>DUPAK!I109</f>
        <v>172.26999999999998</v>
      </c>
      <c r="I24" s="15">
        <f>PAK!F24</f>
        <v>22</v>
      </c>
      <c r="J24" s="16">
        <f>DUPAK!I153</f>
        <v>0</v>
      </c>
      <c r="K24" s="15">
        <f>PAK!F27</f>
        <v>30.5</v>
      </c>
      <c r="L24" s="16">
        <f>DUPAK!I183</f>
        <v>2</v>
      </c>
      <c r="M24" s="15"/>
      <c r="N24" s="15"/>
    </row>
    <row r="25" spans="1:14" ht="15.75" customHeight="1">
      <c r="A25" s="732"/>
      <c r="B25" s="14" t="s">
        <v>157</v>
      </c>
      <c r="C25" s="15"/>
      <c r="D25" s="16">
        <f>DUPAK!I43</f>
        <v>0</v>
      </c>
      <c r="E25" s="15"/>
      <c r="F25" s="16">
        <f>DUPAK!I47</f>
        <v>8</v>
      </c>
      <c r="G25" s="15"/>
      <c r="H25" s="16">
        <f>DUPAK!I141</f>
        <v>0</v>
      </c>
      <c r="I25" s="15"/>
      <c r="J25" s="16">
        <f>DUPAK!I155</f>
        <v>0</v>
      </c>
      <c r="K25" s="15"/>
      <c r="L25" s="16">
        <f>DUPAK!I186</f>
        <v>0</v>
      </c>
      <c r="M25" s="15"/>
      <c r="N25" s="15"/>
    </row>
    <row r="26" spans="1:14" ht="15.75" customHeight="1">
      <c r="A26" s="732"/>
      <c r="B26" s="14" t="s">
        <v>166</v>
      </c>
      <c r="C26" s="15"/>
      <c r="D26" s="15"/>
      <c r="E26" s="15"/>
      <c r="F26" s="16">
        <f>DUPAK!I49</f>
        <v>0</v>
      </c>
      <c r="G26" s="15"/>
      <c r="H26" s="16">
        <f>DUPAK!I143</f>
        <v>0</v>
      </c>
      <c r="I26" s="15"/>
      <c r="J26" s="38">
        <f>DUPAK!I162</f>
        <v>9</v>
      </c>
      <c r="K26" s="15"/>
      <c r="L26" s="16">
        <f>DUPAK!I193</f>
        <v>6</v>
      </c>
      <c r="M26" s="15"/>
      <c r="N26" s="15"/>
    </row>
    <row r="27" spans="1:14" ht="15.75" customHeight="1">
      <c r="A27" s="732"/>
      <c r="B27" s="14" t="s">
        <v>169</v>
      </c>
      <c r="C27" s="15"/>
      <c r="D27" s="15"/>
      <c r="E27" s="15"/>
      <c r="F27" s="16">
        <f>DUPAK!I57</f>
        <v>37</v>
      </c>
      <c r="G27" s="15"/>
      <c r="H27" s="16">
        <f>DUPAK!I145</f>
        <v>0</v>
      </c>
      <c r="I27" s="15"/>
      <c r="J27" s="16">
        <f>DUPAK!I173</f>
        <v>0</v>
      </c>
      <c r="K27" s="15"/>
      <c r="L27" s="16">
        <f>DUPAK!I202</f>
        <v>0</v>
      </c>
      <c r="M27" s="15"/>
      <c r="N27" s="15"/>
    </row>
    <row r="28" spans="1:14" ht="15.75" customHeight="1">
      <c r="A28" s="732"/>
      <c r="B28" s="14" t="s">
        <v>177</v>
      </c>
      <c r="C28" s="15"/>
      <c r="D28" s="15"/>
      <c r="E28" s="15"/>
      <c r="F28" s="16">
        <f>DUPAK!I68</f>
        <v>48</v>
      </c>
      <c r="G28" s="15"/>
      <c r="H28" s="16">
        <f>DUPAK!I148</f>
        <v>0</v>
      </c>
      <c r="I28" s="15"/>
      <c r="J28" s="16">
        <f>DUPAK!I177</f>
        <v>0</v>
      </c>
      <c r="K28" s="15"/>
      <c r="L28" s="16">
        <f>DUPAK!I209</f>
        <v>0</v>
      </c>
      <c r="M28" s="15"/>
      <c r="N28" s="15"/>
    </row>
    <row r="29" spans="1:14" ht="15.75" customHeight="1">
      <c r="A29" s="732"/>
      <c r="B29" s="14" t="s">
        <v>181</v>
      </c>
      <c r="C29" s="15"/>
      <c r="D29" s="15"/>
      <c r="E29" s="15"/>
      <c r="F29" s="16">
        <f>DUPAK!I71</f>
        <v>18</v>
      </c>
      <c r="G29" s="15"/>
      <c r="H29" s="15"/>
      <c r="I29" s="15"/>
      <c r="J29" s="15">
        <f>DUPAK!I179</f>
        <v>10</v>
      </c>
      <c r="K29" s="15"/>
      <c r="L29" s="16">
        <f>DUPAK!I212</f>
        <v>57</v>
      </c>
      <c r="M29" s="15"/>
      <c r="N29" s="15"/>
    </row>
    <row r="30" spans="1:14" ht="15.75" customHeight="1">
      <c r="A30" s="732"/>
      <c r="B30" s="14" t="s">
        <v>184</v>
      </c>
      <c r="C30" s="15"/>
      <c r="D30" s="15"/>
      <c r="E30" s="15"/>
      <c r="F30" s="16">
        <f>DUPAK!I73</f>
        <v>0</v>
      </c>
      <c r="G30" s="15"/>
      <c r="H30" s="15"/>
      <c r="I30" s="15"/>
      <c r="J30" s="15"/>
      <c r="K30" s="15"/>
      <c r="L30" s="16">
        <f>DUPAK!I219</f>
        <v>0</v>
      </c>
      <c r="M30" s="15"/>
      <c r="N30" s="15"/>
    </row>
    <row r="31" spans="1:14" ht="15.75" customHeight="1">
      <c r="A31" s="732"/>
      <c r="B31" s="14" t="s">
        <v>187</v>
      </c>
      <c r="C31" s="15"/>
      <c r="D31" s="15"/>
      <c r="E31" s="15"/>
      <c r="F31" s="16">
        <f>[1]DUPAK!I74</f>
        <v>0</v>
      </c>
      <c r="G31" s="15"/>
      <c r="H31" s="15"/>
      <c r="I31" s="15"/>
      <c r="J31" s="15"/>
      <c r="K31" s="15"/>
      <c r="L31" s="16">
        <f>DUPAK!I228</f>
        <v>0</v>
      </c>
      <c r="M31" s="15"/>
      <c r="N31" s="15"/>
    </row>
    <row r="32" spans="1:14" ht="15.75" customHeight="1">
      <c r="A32" s="732"/>
      <c r="B32" s="14" t="s">
        <v>151</v>
      </c>
      <c r="C32" s="15"/>
      <c r="D32" s="17"/>
      <c r="E32" s="15"/>
      <c r="F32" s="16">
        <f>DUPAK!I75</f>
        <v>0</v>
      </c>
      <c r="G32" s="15"/>
      <c r="H32" s="15"/>
      <c r="I32" s="15"/>
      <c r="J32" s="15"/>
      <c r="K32" s="15"/>
      <c r="L32" s="16">
        <f>DUPAK!I232</f>
        <v>0</v>
      </c>
      <c r="M32" s="15"/>
      <c r="N32" s="15"/>
    </row>
    <row r="33" spans="1:14" ht="15.75" customHeight="1">
      <c r="A33" s="732"/>
      <c r="B33" s="14" t="s">
        <v>193</v>
      </c>
      <c r="C33" s="15"/>
      <c r="D33" s="15"/>
      <c r="E33" s="15"/>
      <c r="F33" s="16">
        <f>DUPAK!I80</f>
        <v>24</v>
      </c>
      <c r="G33" s="15"/>
      <c r="H33" s="15"/>
      <c r="I33" s="15"/>
      <c r="J33" s="15"/>
      <c r="K33" s="15"/>
      <c r="L33" s="16">
        <f>DUPAK!I236</f>
        <v>0</v>
      </c>
      <c r="M33" s="15"/>
      <c r="N33" s="15"/>
    </row>
    <row r="34" spans="1:14" ht="15.75" customHeight="1">
      <c r="A34" s="732"/>
      <c r="B34" s="14" t="s">
        <v>203</v>
      </c>
      <c r="C34" s="15"/>
      <c r="D34" s="15"/>
      <c r="E34" s="15"/>
      <c r="F34" s="16">
        <f>DUPAK!I89</f>
        <v>0</v>
      </c>
      <c r="G34" s="15"/>
      <c r="H34" s="15"/>
      <c r="I34" s="15"/>
      <c r="J34" s="15"/>
      <c r="K34" s="15"/>
      <c r="L34" s="15"/>
      <c r="M34" s="15"/>
      <c r="N34" s="15"/>
    </row>
    <row r="35" spans="1:14" ht="15.75" customHeight="1">
      <c r="A35" s="732"/>
      <c r="B35" s="14" t="s">
        <v>207</v>
      </c>
      <c r="C35" s="15"/>
      <c r="D35" s="15"/>
      <c r="E35" s="15"/>
      <c r="F35" s="16">
        <f>[1]DUPAK!I88</f>
        <v>0</v>
      </c>
      <c r="G35" s="15"/>
      <c r="H35" s="15"/>
      <c r="I35" s="15"/>
      <c r="J35" s="15"/>
      <c r="K35" s="15"/>
      <c r="L35" s="15"/>
      <c r="M35" s="15"/>
      <c r="N35" s="15"/>
    </row>
    <row r="36" spans="1:14" ht="15.75" customHeight="1">
      <c r="A36" s="733"/>
      <c r="B36" s="14" t="s">
        <v>211</v>
      </c>
      <c r="C36" s="15"/>
      <c r="D36" s="15"/>
      <c r="E36" s="15"/>
      <c r="F36" s="16">
        <f>DUPAK!I100</f>
        <v>0</v>
      </c>
      <c r="G36" s="15"/>
      <c r="H36" s="15"/>
      <c r="I36" s="15"/>
      <c r="J36" s="15"/>
      <c r="K36" s="15"/>
      <c r="L36" s="15"/>
      <c r="M36" s="15"/>
      <c r="N36" s="15"/>
    </row>
    <row r="37" spans="1:14" ht="15.75" customHeight="1">
      <c r="A37" s="1034" t="s">
        <v>1236</v>
      </c>
      <c r="B37" s="787"/>
      <c r="C37" s="18"/>
      <c r="D37" s="18">
        <f>SUM(D24:D25)</f>
        <v>0</v>
      </c>
      <c r="E37" s="18"/>
      <c r="F37" s="18">
        <f>SUM(F24:F36)</f>
        <v>241.61142857142858</v>
      </c>
      <c r="G37" s="18"/>
      <c r="H37" s="18">
        <f>SUM(H24:H28)</f>
        <v>172.26999999999998</v>
      </c>
      <c r="I37" s="18"/>
      <c r="J37" s="18">
        <f>SUM(J24:J29)</f>
        <v>19</v>
      </c>
      <c r="K37" s="18"/>
      <c r="L37" s="18">
        <f>SUM(L24:L36)</f>
        <v>65</v>
      </c>
      <c r="M37" s="39"/>
      <c r="N37" s="18">
        <f>SUM(D37:M37)</f>
        <v>497.88142857142856</v>
      </c>
    </row>
    <row r="38" spans="1:14" ht="15.75" customHeight="1">
      <c r="A38" s="822"/>
      <c r="B38" s="794"/>
      <c r="C38" s="19">
        <f>C24</f>
        <v>200</v>
      </c>
      <c r="D38" s="20"/>
      <c r="E38" s="19">
        <f>E24</f>
        <v>157.5</v>
      </c>
      <c r="F38" s="20"/>
      <c r="G38" s="19">
        <f>G24</f>
        <v>148.80000000000001</v>
      </c>
      <c r="H38" s="21"/>
      <c r="I38" s="19">
        <f>I24</f>
        <v>22</v>
      </c>
      <c r="J38" s="21"/>
      <c r="K38" s="19">
        <f>K24</f>
        <v>30.5</v>
      </c>
      <c r="L38" s="21"/>
      <c r="M38" s="21">
        <f>C38+E38+G38+I38+K38</f>
        <v>558.79999999999995</v>
      </c>
      <c r="N38" s="21"/>
    </row>
    <row r="39" spans="1:14" ht="27" customHeight="1">
      <c r="A39" s="1039" t="s">
        <v>1237</v>
      </c>
      <c r="B39" s="796"/>
      <c r="C39" s="1040" t="s">
        <v>1238</v>
      </c>
      <c r="D39" s="785"/>
      <c r="E39" s="785"/>
      <c r="F39" s="796"/>
      <c r="G39" s="21"/>
      <c r="H39" s="22"/>
      <c r="I39" s="21"/>
      <c r="J39" s="21"/>
      <c r="K39" s="21"/>
      <c r="L39" s="21"/>
      <c r="M39" s="21"/>
      <c r="N39" s="23">
        <f>H39</f>
        <v>0</v>
      </c>
    </row>
    <row r="40" spans="1:14" ht="15.75" customHeight="1">
      <c r="A40" s="1039" t="s">
        <v>1239</v>
      </c>
      <c r="B40" s="796"/>
      <c r="C40" s="23"/>
      <c r="D40" s="23">
        <f>D37</f>
        <v>0</v>
      </c>
      <c r="E40" s="23"/>
      <c r="F40" s="23">
        <f>F37</f>
        <v>241.61142857142858</v>
      </c>
      <c r="G40" s="23"/>
      <c r="H40" s="23">
        <f>+H37+H39</f>
        <v>172.26999999999998</v>
      </c>
      <c r="I40" s="23"/>
      <c r="J40" s="23">
        <f>J37</f>
        <v>19</v>
      </c>
      <c r="K40" s="23"/>
      <c r="L40" s="23">
        <f>L37</f>
        <v>65</v>
      </c>
      <c r="M40" s="18"/>
      <c r="N40" s="18">
        <f>SUM(E40:M40)</f>
        <v>497.88142857142856</v>
      </c>
    </row>
    <row r="41" spans="1:14" ht="15.75" customHeight="1">
      <c r="A41" s="1034" t="s">
        <v>1240</v>
      </c>
      <c r="B41" s="787"/>
      <c r="C41" s="24"/>
      <c r="D41" s="25"/>
      <c r="E41" s="18"/>
      <c r="F41" s="25">
        <f>+N41*35%</f>
        <v>105</v>
      </c>
      <c r="G41" s="18"/>
      <c r="H41" s="25">
        <f>+N41*45%</f>
        <v>135</v>
      </c>
      <c r="I41" s="18"/>
      <c r="J41" s="25">
        <f>+N41*10%</f>
        <v>30</v>
      </c>
      <c r="K41" s="18"/>
      <c r="L41" s="25">
        <f>+N41*10%</f>
        <v>30</v>
      </c>
      <c r="M41" s="1033">
        <f>M38+N41</f>
        <v>858.8</v>
      </c>
      <c r="N41" s="1043">
        <v>300</v>
      </c>
    </row>
    <row r="42" spans="1:14" ht="15.75" customHeight="1">
      <c r="A42" s="822"/>
      <c r="B42" s="794"/>
      <c r="C42" s="21"/>
      <c r="D42" s="26"/>
      <c r="E42" s="21"/>
      <c r="F42" s="27" t="s">
        <v>1241</v>
      </c>
      <c r="G42" s="21"/>
      <c r="H42" s="26" t="s">
        <v>1242</v>
      </c>
      <c r="I42" s="21"/>
      <c r="J42" s="26" t="s">
        <v>1243</v>
      </c>
      <c r="K42" s="21"/>
      <c r="L42" s="26" t="s">
        <v>1243</v>
      </c>
      <c r="M42" s="733"/>
      <c r="N42" s="794"/>
    </row>
    <row r="43" spans="1:14" ht="15.75" customHeight="1">
      <c r="A43" s="1041"/>
      <c r="B43" s="785"/>
      <c r="C43" s="785"/>
      <c r="D43" s="785"/>
      <c r="E43" s="785"/>
      <c r="F43" s="785"/>
      <c r="G43" s="785"/>
      <c r="H43" s="785"/>
      <c r="I43" s="785"/>
      <c r="J43" s="785"/>
      <c r="K43" s="785"/>
      <c r="L43" s="785"/>
      <c r="M43" s="785"/>
      <c r="N43" s="785"/>
    </row>
    <row r="44" spans="1:14" ht="15" customHeight="1">
      <c r="A44" s="1033" t="s">
        <v>2</v>
      </c>
      <c r="B44" s="1053" t="s">
        <v>1244</v>
      </c>
      <c r="C44" s="786"/>
      <c r="D44" s="786"/>
      <c r="E44" s="786"/>
      <c r="F44" s="786"/>
      <c r="G44" s="787"/>
      <c r="H44" s="1033" t="s">
        <v>1245</v>
      </c>
      <c r="I44" s="12" t="s">
        <v>2</v>
      </c>
      <c r="J44" s="1042" t="s">
        <v>1246</v>
      </c>
      <c r="K44" s="785"/>
      <c r="L44" s="796"/>
      <c r="M44" s="1042" t="s">
        <v>1247</v>
      </c>
      <c r="N44" s="796"/>
    </row>
    <row r="45" spans="1:14" ht="15.75" customHeight="1">
      <c r="A45" s="733"/>
      <c r="B45" s="822"/>
      <c r="C45" s="793"/>
      <c r="D45" s="793"/>
      <c r="E45" s="793"/>
      <c r="F45" s="793"/>
      <c r="G45" s="794"/>
      <c r="H45" s="733"/>
      <c r="I45" s="40" t="s">
        <v>127</v>
      </c>
      <c r="J45" s="1046"/>
      <c r="K45" s="727"/>
      <c r="L45" s="814"/>
      <c r="M45" s="1044" t="s">
        <v>1248</v>
      </c>
      <c r="N45" s="814"/>
    </row>
    <row r="46" spans="1:14" ht="15.75" customHeight="1">
      <c r="A46" s="1050" t="s">
        <v>1249</v>
      </c>
      <c r="B46" s="1035" t="s">
        <v>1250</v>
      </c>
      <c r="C46" s="786"/>
      <c r="D46" s="786"/>
      <c r="E46" s="786"/>
      <c r="F46" s="786"/>
      <c r="G46" s="787"/>
      <c r="H46" s="28"/>
      <c r="I46" s="41"/>
      <c r="J46" s="1036"/>
      <c r="K46" s="727"/>
      <c r="L46" s="814"/>
      <c r="M46" s="1038"/>
      <c r="N46" s="814"/>
    </row>
    <row r="47" spans="1:14" ht="15" customHeight="1">
      <c r="A47" s="733"/>
      <c r="B47" s="1052" t="s">
        <v>1251</v>
      </c>
      <c r="C47" s="793"/>
      <c r="D47" s="793"/>
      <c r="E47" s="793"/>
      <c r="F47" s="793"/>
      <c r="G47" s="794"/>
      <c r="H47" s="30"/>
      <c r="I47" s="41" t="s">
        <v>129</v>
      </c>
      <c r="J47" s="1046"/>
      <c r="K47" s="727"/>
      <c r="L47" s="814"/>
      <c r="M47" s="1044" t="s">
        <v>1248</v>
      </c>
      <c r="N47" s="814"/>
    </row>
    <row r="48" spans="1:14" ht="15.75" customHeight="1">
      <c r="A48" s="1050" t="s">
        <v>129</v>
      </c>
      <c r="B48" s="1035" t="s">
        <v>1250</v>
      </c>
      <c r="C48" s="786"/>
      <c r="D48" s="786"/>
      <c r="E48" s="786"/>
      <c r="F48" s="786"/>
      <c r="G48" s="787"/>
      <c r="H48" s="28"/>
      <c r="I48" s="41"/>
      <c r="J48" s="1036"/>
      <c r="K48" s="727"/>
      <c r="L48" s="814"/>
      <c r="M48" s="1037"/>
      <c r="N48" s="814"/>
    </row>
    <row r="49" spans="1:14" ht="15" customHeight="1">
      <c r="A49" s="732"/>
      <c r="B49" s="1045" t="s">
        <v>1252</v>
      </c>
      <c r="C49" s="727"/>
      <c r="D49" s="727"/>
      <c r="E49" s="727"/>
      <c r="F49" s="727"/>
      <c r="G49" s="814"/>
      <c r="H49" s="32"/>
      <c r="I49" s="41" t="s">
        <v>131</v>
      </c>
      <c r="J49" s="1046"/>
      <c r="K49" s="727"/>
      <c r="L49" s="814"/>
      <c r="M49" s="1044" t="s">
        <v>1248</v>
      </c>
      <c r="N49" s="814"/>
    </row>
    <row r="50" spans="1:14" ht="15.75" customHeight="1">
      <c r="A50" s="732"/>
      <c r="B50" s="31"/>
      <c r="C50" s="33"/>
      <c r="D50" s="33"/>
      <c r="E50" s="33"/>
      <c r="F50" s="33"/>
      <c r="G50" s="34"/>
      <c r="H50" s="32"/>
      <c r="I50" s="41"/>
      <c r="J50" s="1036"/>
      <c r="K50" s="727"/>
      <c r="L50" s="814"/>
      <c r="M50" s="1036"/>
      <c r="N50" s="814"/>
    </row>
    <row r="51" spans="1:14" ht="15" customHeight="1">
      <c r="A51" s="732"/>
      <c r="B51" s="31"/>
      <c r="C51" s="33"/>
      <c r="D51" s="33"/>
      <c r="E51" s="33"/>
      <c r="F51" s="33"/>
      <c r="G51" s="34"/>
      <c r="H51" s="32"/>
      <c r="I51" s="41" t="s">
        <v>133</v>
      </c>
      <c r="J51" s="1036"/>
      <c r="K51" s="727"/>
      <c r="L51" s="814"/>
      <c r="M51" s="1044" t="s">
        <v>1248</v>
      </c>
      <c r="N51" s="814"/>
    </row>
    <row r="52" spans="1:14" ht="15.75" customHeight="1">
      <c r="A52" s="732"/>
      <c r="B52" s="31"/>
      <c r="C52" s="33"/>
      <c r="D52" s="33"/>
      <c r="E52" s="33"/>
      <c r="F52" s="33"/>
      <c r="G52" s="34"/>
      <c r="H52" s="32"/>
      <c r="I52" s="42"/>
      <c r="J52" s="1056"/>
      <c r="K52" s="727"/>
      <c r="L52" s="814"/>
      <c r="M52" s="1057"/>
      <c r="N52" s="814"/>
    </row>
    <row r="53" spans="1:14" ht="15" customHeight="1">
      <c r="A53" s="732"/>
      <c r="B53" s="31"/>
      <c r="C53" s="33"/>
      <c r="D53" s="33"/>
      <c r="E53" s="33"/>
      <c r="F53" s="33"/>
      <c r="G53" s="34"/>
      <c r="H53" s="32"/>
      <c r="I53" s="41" t="s">
        <v>134</v>
      </c>
      <c r="J53" s="1036"/>
      <c r="K53" s="727"/>
      <c r="L53" s="814"/>
      <c r="M53" s="1044" t="s">
        <v>1248</v>
      </c>
      <c r="N53" s="814"/>
    </row>
    <row r="54" spans="1:14" ht="15.75" customHeight="1">
      <c r="A54" s="732"/>
      <c r="B54" s="31"/>
      <c r="C54" s="33"/>
      <c r="D54" s="33"/>
      <c r="E54" s="33"/>
      <c r="F54" s="33"/>
      <c r="G54" s="34"/>
      <c r="H54" s="32"/>
      <c r="I54" s="41"/>
      <c r="J54" s="1036"/>
      <c r="K54" s="727"/>
      <c r="L54" s="814"/>
      <c r="M54" s="1038"/>
      <c r="N54" s="814"/>
    </row>
    <row r="55" spans="1:14" ht="15" customHeight="1">
      <c r="A55" s="732"/>
      <c r="B55" s="31"/>
      <c r="C55" s="33"/>
      <c r="D55" s="33"/>
      <c r="E55" s="33"/>
      <c r="F55" s="33"/>
      <c r="G55" s="34"/>
      <c r="H55" s="32"/>
      <c r="I55" s="41" t="s">
        <v>136</v>
      </c>
      <c r="J55" s="1036"/>
      <c r="K55" s="727"/>
      <c r="L55" s="814"/>
      <c r="M55" s="1044" t="s">
        <v>1248</v>
      </c>
      <c r="N55" s="814"/>
    </row>
    <row r="56" spans="1:14" ht="15" customHeight="1">
      <c r="A56" s="732"/>
      <c r="B56" s="31"/>
      <c r="C56" s="33"/>
      <c r="D56" s="33"/>
      <c r="E56" s="33"/>
      <c r="F56" s="33"/>
      <c r="G56" s="34"/>
      <c r="H56" s="32"/>
      <c r="I56" s="43"/>
      <c r="J56" s="1055"/>
      <c r="K56" s="793"/>
      <c r="L56" s="794"/>
      <c r="M56" s="1055"/>
      <c r="N56" s="794"/>
    </row>
    <row r="57" spans="1:14" ht="15.75" customHeight="1">
      <c r="A57" s="732"/>
      <c r="B57" s="31"/>
      <c r="C57" s="33"/>
      <c r="D57" s="33"/>
      <c r="E57" s="33"/>
      <c r="F57" s="33"/>
      <c r="G57" s="34"/>
      <c r="H57" s="32"/>
      <c r="I57" s="1049" t="s">
        <v>1253</v>
      </c>
      <c r="J57" s="727"/>
      <c r="K57" s="727"/>
      <c r="L57" s="727"/>
      <c r="M57" s="727"/>
      <c r="N57" s="727"/>
    </row>
    <row r="58" spans="1:14" ht="15" customHeight="1">
      <c r="A58" s="1050" t="s">
        <v>131</v>
      </c>
      <c r="B58" s="1035" t="s">
        <v>1254</v>
      </c>
      <c r="C58" s="786"/>
      <c r="D58" s="786"/>
      <c r="E58" s="786"/>
      <c r="F58" s="786"/>
      <c r="G58" s="787"/>
      <c r="H58" s="28"/>
      <c r="I58" s="1049" t="s">
        <v>1255</v>
      </c>
      <c r="J58" s="727"/>
      <c r="K58" s="727"/>
      <c r="L58" s="727"/>
      <c r="M58" s="727"/>
      <c r="N58" s="727"/>
    </row>
    <row r="59" spans="1:14" ht="15" customHeight="1">
      <c r="A59" s="732"/>
      <c r="B59" s="821"/>
      <c r="C59" s="727"/>
      <c r="D59" s="727"/>
      <c r="E59" s="727"/>
      <c r="F59" s="727"/>
      <c r="G59" s="814"/>
      <c r="H59" s="32"/>
      <c r="I59" s="1049" t="s">
        <v>339</v>
      </c>
      <c r="J59" s="727"/>
      <c r="K59" s="727"/>
      <c r="L59" s="727"/>
      <c r="M59" s="727"/>
      <c r="N59" s="727"/>
    </row>
    <row r="60" spans="1:14" ht="15" customHeight="1">
      <c r="A60" s="732"/>
      <c r="B60" s="31"/>
      <c r="C60" s="33"/>
      <c r="D60" s="33"/>
      <c r="E60" s="33"/>
      <c r="F60" s="33"/>
      <c r="G60" s="34"/>
      <c r="H60" s="32"/>
      <c r="I60" s="1049"/>
      <c r="J60" s="727"/>
      <c r="K60" s="727"/>
      <c r="L60" s="727"/>
      <c r="M60" s="727"/>
      <c r="N60" s="727"/>
    </row>
    <row r="61" spans="1:14" ht="15.75" customHeight="1">
      <c r="A61" s="732"/>
      <c r="B61" s="31"/>
      <c r="C61" s="33"/>
      <c r="D61" s="33"/>
      <c r="E61" s="33"/>
      <c r="F61" s="33"/>
      <c r="G61" s="34"/>
      <c r="H61" s="32"/>
      <c r="I61" s="1049"/>
      <c r="J61" s="727"/>
      <c r="K61" s="727"/>
      <c r="L61" s="727"/>
      <c r="M61" s="727"/>
      <c r="N61" s="727"/>
    </row>
    <row r="62" spans="1:14" ht="15.75" customHeight="1">
      <c r="A62" s="732"/>
      <c r="B62" s="31"/>
      <c r="C62" s="33"/>
      <c r="D62" s="33"/>
      <c r="E62" s="33"/>
      <c r="F62" s="33"/>
      <c r="G62" s="34"/>
      <c r="H62" s="32"/>
      <c r="I62" s="1036"/>
      <c r="J62" s="727"/>
      <c r="K62" s="44"/>
      <c r="L62" s="45"/>
      <c r="M62" s="45"/>
      <c r="N62" s="45"/>
    </row>
    <row r="63" spans="1:14" ht="15.75" customHeight="1">
      <c r="A63" s="732"/>
      <c r="B63" s="31"/>
      <c r="C63" s="33"/>
      <c r="D63" s="33"/>
      <c r="E63" s="33"/>
      <c r="F63" s="33"/>
      <c r="G63" s="34"/>
      <c r="H63" s="32"/>
      <c r="I63" s="1049" t="s">
        <v>1256</v>
      </c>
      <c r="J63" s="727"/>
      <c r="K63" s="727"/>
      <c r="L63" s="727"/>
      <c r="M63" s="727"/>
      <c r="N63" s="727"/>
    </row>
    <row r="64" spans="1:14" ht="15" customHeight="1">
      <c r="A64" s="733"/>
      <c r="B64" s="29"/>
      <c r="C64" s="35"/>
      <c r="D64" s="35"/>
      <c r="E64" s="35"/>
      <c r="F64" s="35"/>
      <c r="G64" s="36"/>
      <c r="H64" s="30"/>
      <c r="I64" s="1048" t="s">
        <v>1257</v>
      </c>
      <c r="J64" s="727"/>
      <c r="K64" s="727"/>
      <c r="L64" s="727"/>
      <c r="M64" s="727"/>
      <c r="N64" s="727"/>
    </row>
    <row r="65" spans="1:14" ht="15.75" customHeight="1">
      <c r="A65" s="46"/>
      <c r="B65" s="1047"/>
      <c r="C65" s="786"/>
      <c r="D65" s="786"/>
      <c r="E65" s="786"/>
      <c r="F65" s="786"/>
      <c r="G65" s="786"/>
      <c r="H65" s="46"/>
      <c r="I65" s="1048"/>
      <c r="J65" s="727"/>
      <c r="K65" s="727"/>
      <c r="L65" s="727"/>
      <c r="M65" s="727"/>
      <c r="N65" s="727"/>
    </row>
    <row r="66" spans="1:14" ht="15.75" customHeight="1">
      <c r="A66" s="47" t="s">
        <v>1258</v>
      </c>
      <c r="B66" s="48"/>
      <c r="C66" s="48"/>
      <c r="D66" s="48"/>
      <c r="E66" s="48"/>
      <c r="F66" s="48"/>
      <c r="G66" s="48"/>
      <c r="H66" s="48"/>
      <c r="I66" s="48"/>
      <c r="J66" s="48"/>
      <c r="K66" s="48"/>
      <c r="L66" s="48"/>
      <c r="M66" s="48"/>
      <c r="N66" s="48"/>
    </row>
    <row r="67" spans="1:14" ht="15.75" customHeight="1">
      <c r="A67" s="49"/>
      <c r="B67" s="50" t="s">
        <v>1259</v>
      </c>
      <c r="C67" s="51"/>
      <c r="D67" s="51"/>
      <c r="E67" s="51"/>
      <c r="F67" s="51"/>
      <c r="G67" s="51"/>
      <c r="H67" s="51"/>
      <c r="I67" s="51"/>
      <c r="J67" s="51"/>
      <c r="K67" s="51"/>
      <c r="L67" s="51"/>
      <c r="M67" s="51"/>
      <c r="N67" s="51"/>
    </row>
    <row r="68" spans="1:14" ht="15.75" customHeight="1">
      <c r="A68" s="52"/>
      <c r="B68" s="50" t="s">
        <v>1260</v>
      </c>
      <c r="C68" s="51"/>
      <c r="D68" s="51"/>
      <c r="E68" s="51"/>
      <c r="F68" s="51"/>
      <c r="G68" s="51"/>
      <c r="H68" s="51"/>
      <c r="I68" s="51"/>
      <c r="J68" s="51"/>
      <c r="K68" s="51"/>
      <c r="L68" s="51"/>
      <c r="M68" s="51"/>
      <c r="N68" s="51"/>
    </row>
    <row r="69" spans="1:14" ht="15.75" customHeight="1"/>
    <row r="70" spans="1:14" ht="15.75" customHeight="1"/>
    <row r="71" spans="1:14" ht="15.75" customHeight="1"/>
    <row r="72" spans="1:14" ht="15.75" customHeight="1"/>
    <row r="73" spans="1:14" ht="15.75" customHeight="1"/>
    <row r="74" spans="1:14" ht="15.75" customHeight="1"/>
    <row r="75" spans="1:14" ht="15.75" customHeight="1"/>
    <row r="76" spans="1:14" ht="15.75" customHeight="1"/>
    <row r="77" spans="1:14" ht="15.75" customHeight="1"/>
    <row r="78" spans="1:14" ht="15.75" customHeight="1"/>
    <row r="79" spans="1:14" ht="15.75" customHeight="1"/>
    <row r="80" spans="1: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A48:A57"/>
    <mergeCell ref="A58:A64"/>
    <mergeCell ref="I62:J62"/>
    <mergeCell ref="I63:N63"/>
    <mergeCell ref="I64:N64"/>
    <mergeCell ref="J54:L54"/>
    <mergeCell ref="M54:N54"/>
    <mergeCell ref="J55:L55"/>
    <mergeCell ref="M55:N55"/>
    <mergeCell ref="J56:L56"/>
    <mergeCell ref="M56:N56"/>
    <mergeCell ref="J51:L51"/>
    <mergeCell ref="M51:N51"/>
    <mergeCell ref="J52:L52"/>
    <mergeCell ref="M52:N52"/>
    <mergeCell ref="J53:L53"/>
    <mergeCell ref="M41:M42"/>
    <mergeCell ref="A46:A47"/>
    <mergeCell ref="J45:L45"/>
    <mergeCell ref="M45:N45"/>
    <mergeCell ref="C21:N21"/>
    <mergeCell ref="C22:D22"/>
    <mergeCell ref="E22:F22"/>
    <mergeCell ref="G22:H22"/>
    <mergeCell ref="I22:J22"/>
    <mergeCell ref="K22:L22"/>
    <mergeCell ref="M22:N22"/>
    <mergeCell ref="B47:G47"/>
    <mergeCell ref="J47:L47"/>
    <mergeCell ref="M47:N47"/>
    <mergeCell ref="B44:G45"/>
    <mergeCell ref="A21:A36"/>
    <mergeCell ref="B65:G65"/>
    <mergeCell ref="I65:N65"/>
    <mergeCell ref="I57:N57"/>
    <mergeCell ref="I58:N58"/>
    <mergeCell ref="I59:N59"/>
    <mergeCell ref="I60:N60"/>
    <mergeCell ref="I61:N61"/>
    <mergeCell ref="B58:G59"/>
    <mergeCell ref="M53:N53"/>
    <mergeCell ref="B49:G49"/>
    <mergeCell ref="J49:L49"/>
    <mergeCell ref="M49:N49"/>
    <mergeCell ref="J50:L50"/>
    <mergeCell ref="M50:N50"/>
    <mergeCell ref="B48:G48"/>
    <mergeCell ref="J48:L48"/>
    <mergeCell ref="M48:N48"/>
    <mergeCell ref="C20:H20"/>
    <mergeCell ref="I20:N20"/>
    <mergeCell ref="B46:G46"/>
    <mergeCell ref="J46:L46"/>
    <mergeCell ref="M46:N46"/>
    <mergeCell ref="A39:B39"/>
    <mergeCell ref="C39:F39"/>
    <mergeCell ref="A40:B40"/>
    <mergeCell ref="A43:N43"/>
    <mergeCell ref="J44:L44"/>
    <mergeCell ref="M44:N44"/>
    <mergeCell ref="N41:N42"/>
    <mergeCell ref="A41:B42"/>
    <mergeCell ref="A44:A45"/>
    <mergeCell ref="C17:H17"/>
    <mergeCell ref="A37:B38"/>
    <mergeCell ref="B21:B23"/>
    <mergeCell ref="H44:H45"/>
    <mergeCell ref="I17:N17"/>
    <mergeCell ref="C18:H18"/>
    <mergeCell ref="I18:N18"/>
    <mergeCell ref="C19:H19"/>
    <mergeCell ref="I19:N19"/>
    <mergeCell ref="A5:N5"/>
    <mergeCell ref="A6:N6"/>
    <mergeCell ref="A8:C8"/>
    <mergeCell ref="A9:C9"/>
    <mergeCell ref="B11:N11"/>
    <mergeCell ref="A11:A19"/>
    <mergeCell ref="C12:H12"/>
    <mergeCell ref="I12:N12"/>
    <mergeCell ref="C13:H13"/>
    <mergeCell ref="I13:N13"/>
    <mergeCell ref="C14:H14"/>
    <mergeCell ref="I14:N14"/>
    <mergeCell ref="C15:H15"/>
    <mergeCell ref="I15:N15"/>
    <mergeCell ref="C16:H16"/>
    <mergeCell ref="I16:N16"/>
  </mergeCells>
  <pageMargins left="0.7" right="0.7" top="0.75" bottom="0.75" header="0" footer="0"/>
  <pageSetup paperSize="9" scale="70" orientation="portrait"/>
  <drawing r:id="rId1"/>
  <legacyDrawing r:id="rId2"/>
  <oleObjects>
    <mc:AlternateContent xmlns:mc="http://schemas.openxmlformats.org/markup-compatibility/2006">
      <mc:Choice Requires="x14">
        <oleObject progId="Word.Picture.8" shapeId="1025" r:id="rId3">
          <objectPr defaultSize="0" altText="rId1" r:id="rId4">
            <anchor moveWithCells="1">
              <from>
                <xdr:col>6</xdr:col>
                <xdr:colOff>361950</xdr:colOff>
                <xdr:row>0</xdr:row>
                <xdr:rowOff>57150</xdr:rowOff>
              </from>
              <to>
                <xdr:col>7</xdr:col>
                <xdr:colOff>355600</xdr:colOff>
                <xdr:row>4</xdr:row>
                <xdr:rowOff>0</xdr:rowOff>
              </to>
            </anchor>
          </objectPr>
        </oleObject>
      </mc:Choice>
      <mc:Fallback>
        <oleObject progId="Word.Picture.8" shapeId="1025"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PERSYARATAN ADMINISTRASI 2020</vt:lpstr>
      <vt:lpstr>PAK</vt:lpstr>
      <vt:lpstr>DUPAK</vt:lpstr>
      <vt:lpstr>PENDIDIKAN</vt:lpstr>
      <vt:lpstr>PENELITIAN</vt:lpstr>
      <vt:lpstr>PENGABDIAN</vt:lpstr>
      <vt:lpstr>PENUNJANG</vt:lpstr>
      <vt:lpstr>Resume PENILAIAN TPJA UNAND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dc:creator>
  <cp:lastModifiedBy>LENOVO</cp:lastModifiedBy>
  <cp:lastPrinted>2022-08-12T09:20:16Z</cp:lastPrinted>
  <dcterms:created xsi:type="dcterms:W3CDTF">2013-02-21T03:23:00Z</dcterms:created>
  <dcterms:modified xsi:type="dcterms:W3CDTF">2022-08-30T22:56:26Z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94D2CEABD150486A91770A56F271A897</vt:lpwstr>
  </property>
  <property fmtid="{D5CDD505-2E9C-101B-9397-08002B2CF9AE}" pid="3" name="KSOProductBuildVer">
    <vt:lpwstr>1033-11.2.0.11074</vt:lpwstr>
  </property>
</Properties>
</file>